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lennevans/Documents/GE General/Baseball/OOTP/ECLIPSE LEAGUE/PLAYER RATINGS/P/PERKINS, Bill 1928 B MLE/"/>
    </mc:Choice>
  </mc:AlternateContent>
  <xr:revisionPtr revIDLastSave="0" documentId="13_ncr:1_{51B73046-EA15-E943-8715-1E993797FB43}" xr6:coauthVersionLast="47" xr6:coauthVersionMax="47" xr10:uidLastSave="{00000000-0000-0000-0000-000000000000}"/>
  <bookViews>
    <workbookView xWindow="0" yWindow="500" windowWidth="38400" windowHeight="22000" xr2:uid="{4404148B-F38A-44BE-9CC6-DE5100B639D7}"/>
  </bookViews>
  <sheets>
    <sheet name="BIO &amp; RATINGS" sheetId="5" r:id="rId1"/>
    <sheet name="IMPORT DATA B" sheetId="11" r:id="rId2"/>
    <sheet name="IMPORT DATA P" sheetId="16" r:id="rId3"/>
    <sheet name="WORKING" sheetId="10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1" l="1"/>
  <c r="F22" i="16" l="1"/>
  <c r="E22" i="16"/>
  <c r="D22" i="16"/>
  <c r="C22" i="16"/>
  <c r="F21" i="16"/>
  <c r="E21" i="16"/>
  <c r="D21" i="16"/>
  <c r="C21" i="16"/>
  <c r="F20" i="16"/>
  <c r="E20" i="16"/>
  <c r="D20" i="16"/>
  <c r="C20" i="16"/>
  <c r="F15" i="16"/>
  <c r="E15" i="16"/>
  <c r="D15" i="16"/>
  <c r="C15" i="16"/>
  <c r="F14" i="16"/>
  <c r="E14" i="16"/>
  <c r="D14" i="16"/>
  <c r="C14" i="16"/>
  <c r="F13" i="16"/>
  <c r="E13" i="16"/>
  <c r="D13" i="16"/>
  <c r="C13" i="16"/>
  <c r="F7" i="16"/>
  <c r="F9" i="16" s="1"/>
  <c r="E7" i="16"/>
  <c r="D7" i="16"/>
  <c r="D9" i="16" s="1"/>
  <c r="C7" i="16"/>
  <c r="E9" i="16"/>
  <c r="C9" i="16"/>
  <c r="M7" i="11"/>
  <c r="L7" i="11"/>
  <c r="K7" i="11"/>
  <c r="H7" i="11"/>
  <c r="G7" i="11"/>
  <c r="F7" i="11"/>
  <c r="E7" i="11"/>
  <c r="D7" i="11"/>
  <c r="C7" i="11"/>
  <c r="J6" i="11"/>
  <c r="I6" i="11" s="1"/>
  <c r="I7" i="11" s="1"/>
  <c r="M4" i="11"/>
  <c r="M9" i="11" s="1"/>
  <c r="L4" i="11"/>
  <c r="K4" i="11"/>
  <c r="I4" i="11"/>
  <c r="H4" i="11"/>
  <c r="G4" i="11"/>
  <c r="F4" i="11"/>
  <c r="E4" i="11"/>
  <c r="E9" i="11" s="1"/>
  <c r="E19" i="11" s="1"/>
  <c r="D4" i="11"/>
  <c r="C4" i="11"/>
  <c r="K9" i="11" l="1"/>
  <c r="F9" i="11"/>
  <c r="F20" i="11" s="1"/>
  <c r="E18" i="11"/>
  <c r="C9" i="11"/>
  <c r="C20" i="11" s="1"/>
  <c r="D9" i="11"/>
  <c r="D18" i="11" s="1"/>
  <c r="E27" i="11"/>
  <c r="D25" i="11"/>
  <c r="E26" i="11"/>
  <c r="D27" i="11"/>
  <c r="D26" i="11"/>
  <c r="C19" i="11"/>
  <c r="E25" i="11"/>
  <c r="G9" i="11"/>
  <c r="D19" i="11"/>
  <c r="E20" i="11"/>
  <c r="H9" i="11"/>
  <c r="L9" i="11"/>
  <c r="I9" i="11"/>
  <c r="F26" i="11" l="1"/>
  <c r="F19" i="11"/>
  <c r="F27" i="11"/>
  <c r="F18" i="11"/>
  <c r="F25" i="11"/>
  <c r="C18" i="11"/>
  <c r="C27" i="11"/>
  <c r="C25" i="11"/>
  <c r="C26" i="11"/>
  <c r="D20" i="11"/>
  <c r="I27" i="11"/>
  <c r="I19" i="11"/>
  <c r="I20" i="11"/>
  <c r="I25" i="11"/>
  <c r="I26" i="11"/>
  <c r="I18" i="11"/>
  <c r="G25" i="11"/>
  <c r="G26" i="11"/>
  <c r="G20" i="11"/>
  <c r="G27" i="11"/>
  <c r="G18" i="11"/>
  <c r="G19" i="11"/>
  <c r="H26" i="11"/>
  <c r="H20" i="11"/>
  <c r="H27" i="11"/>
  <c r="H18" i="11"/>
  <c r="H19" i="11"/>
  <c r="H25" i="11"/>
  <c r="P13" i="5"/>
  <c r="P12" i="5"/>
  <c r="P11" i="5"/>
  <c r="O13" i="5"/>
  <c r="O12" i="5"/>
  <c r="O11" i="5"/>
  <c r="O24" i="5" l="1"/>
  <c r="N24" i="5"/>
  <c r="M24" i="5"/>
  <c r="L24" i="5"/>
  <c r="K24" i="5"/>
  <c r="J24" i="5"/>
  <c r="I24" i="5"/>
  <c r="H24" i="5"/>
  <c r="O20" i="5"/>
  <c r="N20" i="5"/>
  <c r="M20" i="5"/>
  <c r="L20" i="5"/>
  <c r="K20" i="5"/>
  <c r="J20" i="5"/>
  <c r="I20" i="5"/>
  <c r="H20" i="5"/>
  <c r="L16" i="5"/>
  <c r="K16" i="5"/>
  <c r="J16" i="5"/>
  <c r="I16" i="5"/>
  <c r="H16" i="5"/>
  <c r="L12" i="5"/>
  <c r="K12" i="5"/>
  <c r="J12" i="5"/>
  <c r="I12" i="5"/>
  <c r="H12" i="5"/>
  <c r="P22" i="16"/>
  <c r="O22" i="16"/>
  <c r="N22" i="16"/>
  <c r="M22" i="16"/>
  <c r="L22" i="16"/>
  <c r="K22" i="16"/>
  <c r="J22" i="16"/>
  <c r="I22" i="16"/>
  <c r="P21" i="16"/>
  <c r="O21" i="16"/>
  <c r="N21" i="16"/>
  <c r="M21" i="16"/>
  <c r="L21" i="16"/>
  <c r="K21" i="16"/>
  <c r="J21" i="16"/>
  <c r="I21" i="16"/>
  <c r="P20" i="16"/>
  <c r="O20" i="16"/>
  <c r="N20" i="16"/>
  <c r="M20" i="16"/>
  <c r="L20" i="16"/>
  <c r="K20" i="16"/>
  <c r="J20" i="16"/>
  <c r="I20" i="16"/>
  <c r="P19" i="16"/>
  <c r="O23" i="5" s="1"/>
  <c r="O19" i="16"/>
  <c r="N23" i="5" s="1"/>
  <c r="N19" i="16"/>
  <c r="M23" i="5" s="1"/>
  <c r="M19" i="16"/>
  <c r="L23" i="5" s="1"/>
  <c r="L19" i="16"/>
  <c r="K23" i="5" s="1"/>
  <c r="K19" i="16"/>
  <c r="J23" i="5" s="1"/>
  <c r="J19" i="16"/>
  <c r="I23" i="5" s="1"/>
  <c r="I19" i="16"/>
  <c r="H23" i="5" s="1"/>
  <c r="P15" i="16"/>
  <c r="O15" i="16"/>
  <c r="N15" i="16"/>
  <c r="M15" i="16"/>
  <c r="L15" i="16"/>
  <c r="K15" i="16"/>
  <c r="J15" i="16"/>
  <c r="I15" i="16"/>
  <c r="P14" i="16"/>
  <c r="O14" i="16"/>
  <c r="N14" i="16"/>
  <c r="M14" i="16"/>
  <c r="L14" i="16"/>
  <c r="K14" i="16"/>
  <c r="J14" i="16"/>
  <c r="I14" i="16"/>
  <c r="P13" i="16"/>
  <c r="O13" i="16"/>
  <c r="N13" i="16"/>
  <c r="M13" i="16"/>
  <c r="L13" i="16"/>
  <c r="K13" i="16"/>
  <c r="J13" i="16"/>
  <c r="I13" i="16"/>
  <c r="P12" i="16"/>
  <c r="O19" i="5" s="1"/>
  <c r="O12" i="16"/>
  <c r="N19" i="5" s="1"/>
  <c r="N12" i="16"/>
  <c r="M19" i="5" s="1"/>
  <c r="M12" i="16"/>
  <c r="L19" i="5" s="1"/>
  <c r="L12" i="16"/>
  <c r="K19" i="5" s="1"/>
  <c r="K12" i="16"/>
  <c r="J19" i="5" s="1"/>
  <c r="J12" i="16"/>
  <c r="I19" i="5" s="1"/>
  <c r="I12" i="16"/>
  <c r="H19" i="5" s="1"/>
  <c r="F4" i="16" l="1"/>
  <c r="E4" i="16"/>
  <c r="D4" i="16"/>
  <c r="C4" i="16"/>
  <c r="O8" i="5"/>
  <c r="N8" i="5"/>
  <c r="M8" i="5"/>
  <c r="L8" i="5"/>
  <c r="K8" i="5"/>
  <c r="J8" i="5"/>
  <c r="I8" i="5"/>
  <c r="H8" i="5"/>
  <c r="O4" i="5"/>
  <c r="N4" i="5"/>
  <c r="M4" i="5"/>
  <c r="L4" i="5"/>
  <c r="K4" i="5"/>
  <c r="J4" i="5"/>
  <c r="I4" i="5"/>
  <c r="H4" i="5"/>
</calcChain>
</file>

<file path=xl/sharedStrings.xml><?xml version="1.0" encoding="utf-8"?>
<sst xmlns="http://schemas.openxmlformats.org/spreadsheetml/2006/main" count="178" uniqueCount="102">
  <si>
    <t>H</t>
  </si>
  <si>
    <t>HR</t>
  </si>
  <si>
    <t>BB</t>
  </si>
  <si>
    <t>SLG</t>
  </si>
  <si>
    <t>AB</t>
  </si>
  <si>
    <t>2B</t>
  </si>
  <si>
    <t>3B</t>
  </si>
  <si>
    <t>NAME:</t>
  </si>
  <si>
    <t>DOB:</t>
  </si>
  <si>
    <t>NICKNAME:</t>
  </si>
  <si>
    <t>BIRTHPLACE:</t>
  </si>
  <si>
    <t>HEIGHT (CM):</t>
  </si>
  <si>
    <t>WEIGHT (LB):</t>
  </si>
  <si>
    <t>BATS:</t>
  </si>
  <si>
    <t>THROWS:</t>
  </si>
  <si>
    <t>PRIMARY POSITION:</t>
  </si>
  <si>
    <t>IMPORT YEAR:</t>
  </si>
  <si>
    <t>IMPORT ID:</t>
  </si>
  <si>
    <t>OBP</t>
  </si>
  <si>
    <t>Normal</t>
  </si>
  <si>
    <t>GROUNDBALL TENDENCY:</t>
  </si>
  <si>
    <t>FLYBALL TENDENCY:</t>
  </si>
  <si>
    <t>Running Speed:</t>
  </si>
  <si>
    <t>Stealing Ability:</t>
  </si>
  <si>
    <t>Baserunning Skills:</t>
  </si>
  <si>
    <t>Sacrifice Bunting:</t>
  </si>
  <si>
    <t>Bunt for a Hit:</t>
  </si>
  <si>
    <t>POSITIONAL EXPERIENCE</t>
  </si>
  <si>
    <t>FIELDING RATINGS</t>
  </si>
  <si>
    <t>Pitcher:</t>
  </si>
  <si>
    <t>Catcher:</t>
  </si>
  <si>
    <t>First Base:</t>
  </si>
  <si>
    <t>Second Base:</t>
  </si>
  <si>
    <t>Third Base:</t>
  </si>
  <si>
    <t>Shortstop:</t>
  </si>
  <si>
    <t>Left Field:</t>
  </si>
  <si>
    <t>Right Field:</t>
  </si>
  <si>
    <t>Center Field:</t>
  </si>
  <si>
    <t>Infield Range:</t>
  </si>
  <si>
    <t>Infield Error:</t>
  </si>
  <si>
    <t>Infield Arm:</t>
  </si>
  <si>
    <t>Turn Double Plays:</t>
  </si>
  <si>
    <t>Catcher Arm:</t>
  </si>
  <si>
    <t>Catcher Ability:</t>
  </si>
  <si>
    <t>Outfield Range:</t>
  </si>
  <si>
    <t>Outfield Error:</t>
  </si>
  <si>
    <t>Outfield Arm:</t>
  </si>
  <si>
    <t>OTHER SOURCES</t>
  </si>
  <si>
    <t>K ratings</t>
  </si>
  <si>
    <t>PC</t>
  </si>
  <si>
    <t>Percent</t>
  </si>
  <si>
    <t>BA</t>
  </si>
  <si>
    <t>HBP</t>
  </si>
  <si>
    <t>K</t>
  </si>
  <si>
    <t>FB</t>
  </si>
  <si>
    <t>SINK</t>
  </si>
  <si>
    <t>CURVE</t>
  </si>
  <si>
    <t>FORK</t>
  </si>
  <si>
    <t>KNUCK</t>
  </si>
  <si>
    <t>IP</t>
  </si>
  <si>
    <t>HRA</t>
  </si>
  <si>
    <t>550AB AVE</t>
  </si>
  <si>
    <t>K%</t>
  </si>
  <si>
    <t>FINAL</t>
  </si>
  <si>
    <t>CURRENT STATS - BATTING</t>
  </si>
  <si>
    <t>POTENTIAL STATS - BATTING</t>
  </si>
  <si>
    <t>CURRENT STATS - PITCHING</t>
  </si>
  <si>
    <t>POTENTIAL STATS - PITCHING</t>
  </si>
  <si>
    <t>CURRENT PITCH RATINGS</t>
  </si>
  <si>
    <t>POTENTIAL PITCH RATINGS</t>
  </si>
  <si>
    <t>CHG-UP</t>
  </si>
  <si>
    <t>SLIDER</t>
  </si>
  <si>
    <t>SPLIT</t>
  </si>
  <si>
    <t>RAW STATS - PITCHING</t>
  </si>
  <si>
    <t>RAW STATS - HITTING</t>
  </si>
  <si>
    <t>CURRENT STATS - HITTING</t>
  </si>
  <si>
    <t>POTENTIAL STATS - HITTING</t>
  </si>
  <si>
    <t>250IP AVE</t>
  </si>
  <si>
    <t>CURRENT STATS  - PITCHING</t>
  </si>
  <si>
    <t>RAW PITCH RATINGS</t>
  </si>
  <si>
    <t>Stamina:</t>
  </si>
  <si>
    <t>Hold:</t>
  </si>
  <si>
    <t>Velocity:</t>
  </si>
  <si>
    <t>Arm Slot:</t>
  </si>
  <si>
    <t>GB Tend:</t>
  </si>
  <si>
    <r>
      <t xml:space="preserve">James A. Riley, </t>
    </r>
    <r>
      <rPr>
        <b/>
        <i/>
        <sz val="11"/>
        <color theme="1"/>
        <rFont val="Calibri"/>
        <family val="2"/>
        <scheme val="minor"/>
      </rPr>
      <t>Biographical Encyclopedia of the Negro Leagues</t>
    </r>
  </si>
  <si>
    <t>MOV</t>
  </si>
  <si>
    <t>CONT</t>
  </si>
  <si>
    <t>CUR v L</t>
  </si>
  <si>
    <t>CUR v R</t>
  </si>
  <si>
    <t>POT</t>
  </si>
  <si>
    <t>SH 162G AVE</t>
  </si>
  <si>
    <t>MLE TOTALS</t>
  </si>
  <si>
    <t>perkin049bil</t>
  </si>
  <si>
    <t>Bill Perkins</t>
  </si>
  <si>
    <t>Cy</t>
  </si>
  <si>
    <t>06/26/1906</t>
  </si>
  <si>
    <t>Dawson, GA</t>
  </si>
  <si>
    <t>178 (5'10")</t>
  </si>
  <si>
    <t>Right</t>
  </si>
  <si>
    <t>C</t>
  </si>
  <si>
    <t>JAR p619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</si>
</sst>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dd/mm/yy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 (Body)"/>
    </font>
    <font>
      <b/>
      <i/>
      <sz val="11"/>
      <color theme="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ECFF"/>
        <bgColor indexed="64"/>
      </patternFill>
    </fill>
    <fill>
      <patternFill patternType="solid">
        <fgColor rgb="FFC9E4E3"/>
        <bgColor indexed="64"/>
      </patternFill>
    </fill>
    <fill>
      <patternFill patternType="solid">
        <fgColor rgb="FFCEEEF7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4F4A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DDEA"/>
        <bgColor indexed="64"/>
      </patternFill>
    </fill>
    <fill>
      <patternFill patternType="solid">
        <fgColor rgb="FFFFCFF4"/>
        <bgColor indexed="64"/>
      </patternFill>
    </fill>
    <fill>
      <patternFill patternType="solid">
        <fgColor rgb="FFFF7497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8A4D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D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521B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14">
    <xf numFmtId="0" fontId="0" fillId="0" borderId="0" xfId="0"/>
    <xf numFmtId="0" fontId="3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5" fillId="2" borderId="0" xfId="0" applyFont="1" applyFill="1"/>
    <xf numFmtId="0" fontId="4" fillId="2" borderId="0" xfId="0" applyFont="1" applyFill="1"/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" fillId="4" borderId="0" xfId="0" applyFont="1" applyFill="1"/>
    <xf numFmtId="0" fontId="3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2" fillId="8" borderId="0" xfId="0" applyFont="1" applyFill="1"/>
    <xf numFmtId="0" fontId="1" fillId="0" borderId="0" xfId="0" applyFont="1" applyFill="1" applyAlignment="1">
      <alignment horizontal="left"/>
    </xf>
    <xf numFmtId="0" fontId="6" fillId="0" borderId="0" xfId="0" applyFont="1" applyAlignment="1">
      <alignment horizontal="center"/>
    </xf>
    <xf numFmtId="0" fontId="6" fillId="12" borderId="0" xfId="0" applyFont="1" applyFill="1" applyAlignment="1">
      <alignment horizontal="center"/>
    </xf>
    <xf numFmtId="0" fontId="6" fillId="1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" fontId="3" fillId="14" borderId="0" xfId="0" applyNumberFormat="1" applyFont="1" applyFill="1" applyAlignment="1">
      <alignment horizontal="center"/>
    </xf>
    <xf numFmtId="1" fontId="3" fillId="8" borderId="0" xfId="0" applyNumberFormat="1" applyFont="1" applyFill="1" applyAlignment="1">
      <alignment horizontal="center"/>
    </xf>
    <xf numFmtId="0" fontId="3" fillId="8" borderId="0" xfId="0" applyFont="1" applyFill="1" applyAlignment="1">
      <alignment horizontal="center"/>
    </xf>
    <xf numFmtId="0" fontId="9" fillId="0" borderId="0" xfId="0" applyFont="1"/>
    <xf numFmtId="0" fontId="6" fillId="15" borderId="0" xfId="0" applyFont="1" applyFill="1" applyAlignment="1">
      <alignment horizontal="center"/>
    </xf>
    <xf numFmtId="1" fontId="3" fillId="3" borderId="0" xfId="0" applyNumberFormat="1" applyFont="1" applyFill="1" applyAlignment="1">
      <alignment horizontal="center"/>
    </xf>
    <xf numFmtId="1" fontId="3" fillId="4" borderId="0" xfId="0" applyNumberFormat="1" applyFont="1" applyFill="1" applyAlignment="1">
      <alignment horizontal="center"/>
    </xf>
    <xf numFmtId="0" fontId="2" fillId="6" borderId="0" xfId="0" applyFont="1" applyFill="1"/>
    <xf numFmtId="0" fontId="2" fillId="6" borderId="0" xfId="0" applyFont="1" applyFill="1" applyAlignment="1">
      <alignment horizontal="center"/>
    </xf>
    <xf numFmtId="0" fontId="8" fillId="2" borderId="0" xfId="0" applyFont="1" applyFill="1"/>
    <xf numFmtId="0" fontId="11" fillId="2" borderId="0" xfId="0" applyFont="1" applyFill="1" applyAlignment="1">
      <alignment horizontal="center"/>
    </xf>
    <xf numFmtId="0" fontId="11" fillId="2" borderId="0" xfId="0" applyFont="1" applyFill="1"/>
    <xf numFmtId="0" fontId="11" fillId="0" borderId="0" xfId="0" applyFont="1"/>
    <xf numFmtId="0" fontId="6" fillId="2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1" fontId="3" fillId="5" borderId="0" xfId="0" applyNumberFormat="1" applyFont="1" applyFill="1" applyAlignment="1">
      <alignment horizontal="center"/>
    </xf>
    <xf numFmtId="9" fontId="3" fillId="5" borderId="0" xfId="1" applyFont="1" applyFill="1" applyAlignment="1">
      <alignment horizontal="center"/>
    </xf>
    <xf numFmtId="0" fontId="6" fillId="19" borderId="0" xfId="0" applyFont="1" applyFill="1" applyAlignment="1">
      <alignment horizontal="center"/>
    </xf>
    <xf numFmtId="1" fontId="6" fillId="19" borderId="0" xfId="0" applyNumberFormat="1" applyFont="1" applyFill="1" applyAlignment="1">
      <alignment horizontal="center"/>
    </xf>
    <xf numFmtId="9" fontId="2" fillId="14" borderId="0" xfId="1" applyFont="1" applyFill="1" applyAlignment="1">
      <alignment horizontal="center"/>
    </xf>
    <xf numFmtId="9" fontId="2" fillId="3" borderId="0" xfId="1" applyFont="1" applyFill="1" applyAlignment="1">
      <alignment horizontal="center"/>
    </xf>
    <xf numFmtId="9" fontId="2" fillId="20" borderId="0" xfId="1" applyFont="1" applyFill="1" applyAlignment="1">
      <alignment horizontal="center"/>
    </xf>
    <xf numFmtId="1" fontId="3" fillId="20" borderId="0" xfId="0" applyNumberFormat="1" applyFont="1" applyFill="1" applyAlignment="1">
      <alignment horizontal="center"/>
    </xf>
    <xf numFmtId="9" fontId="2" fillId="21" borderId="0" xfId="1" applyFont="1" applyFill="1" applyAlignment="1">
      <alignment horizontal="center"/>
    </xf>
    <xf numFmtId="1" fontId="3" fillId="21" borderId="0" xfId="0" applyNumberFormat="1" applyFont="1" applyFill="1" applyAlignment="1">
      <alignment horizontal="center"/>
    </xf>
    <xf numFmtId="9" fontId="2" fillId="8" borderId="0" xfId="1" applyFont="1" applyFill="1" applyAlignment="1">
      <alignment horizontal="center"/>
    </xf>
    <xf numFmtId="9" fontId="2" fillId="18" borderId="0" xfId="1" applyFont="1" applyFill="1" applyAlignment="1">
      <alignment horizontal="center"/>
    </xf>
    <xf numFmtId="1" fontId="3" fillId="18" borderId="0" xfId="0" applyNumberFormat="1" applyFont="1" applyFill="1" applyAlignment="1">
      <alignment horizontal="center"/>
    </xf>
    <xf numFmtId="164" fontId="3" fillId="5" borderId="0" xfId="0" applyNumberFormat="1" applyFont="1" applyFill="1" applyAlignment="1">
      <alignment horizontal="center"/>
    </xf>
    <xf numFmtId="164" fontId="6" fillId="19" borderId="0" xfId="0" applyNumberFormat="1" applyFont="1" applyFill="1" applyAlignment="1">
      <alignment horizontal="center"/>
    </xf>
    <xf numFmtId="0" fontId="6" fillId="22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165" fontId="3" fillId="4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6" fillId="23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6" fillId="27" borderId="0" xfId="0" applyFont="1" applyFill="1" applyAlignment="1">
      <alignment horizontal="center"/>
    </xf>
    <xf numFmtId="0" fontId="6" fillId="28" borderId="0" xfId="0" applyFont="1" applyFill="1" applyAlignment="1">
      <alignment horizontal="center"/>
    </xf>
    <xf numFmtId="0" fontId="6" fillId="25" borderId="0" xfId="0" applyFont="1" applyFill="1" applyAlignment="1">
      <alignment horizontal="center"/>
    </xf>
    <xf numFmtId="0" fontId="6" fillId="24" borderId="0" xfId="0" applyFont="1" applyFill="1" applyAlignment="1">
      <alignment horizontal="center"/>
    </xf>
    <xf numFmtId="9" fontId="2" fillId="4" borderId="0" xfId="1" applyFont="1" applyFill="1" applyAlignment="1">
      <alignment horizontal="center"/>
    </xf>
    <xf numFmtId="9" fontId="2" fillId="30" borderId="0" xfId="1" applyFont="1" applyFill="1" applyAlignment="1">
      <alignment horizontal="center"/>
    </xf>
    <xf numFmtId="1" fontId="3" fillId="30" borderId="0" xfId="0" applyNumberFormat="1" applyFont="1" applyFill="1" applyAlignment="1">
      <alignment horizontal="center"/>
    </xf>
    <xf numFmtId="9" fontId="2" fillId="16" borderId="0" xfId="1" applyFont="1" applyFill="1" applyAlignment="1">
      <alignment horizontal="center"/>
    </xf>
    <xf numFmtId="1" fontId="3" fillId="16" borderId="0" xfId="0" applyNumberFormat="1" applyFont="1" applyFill="1" applyAlignment="1">
      <alignment horizontal="center"/>
    </xf>
    <xf numFmtId="0" fontId="6" fillId="26" borderId="0" xfId="0" applyFont="1" applyFill="1" applyAlignment="1">
      <alignment horizontal="center"/>
    </xf>
    <xf numFmtId="9" fontId="2" fillId="6" borderId="0" xfId="1" applyFont="1" applyFill="1" applyAlignment="1">
      <alignment horizontal="center"/>
    </xf>
    <xf numFmtId="1" fontId="3" fillId="6" borderId="0" xfId="0" applyNumberFormat="1" applyFont="1" applyFill="1" applyAlignment="1">
      <alignment horizontal="center"/>
    </xf>
    <xf numFmtId="9" fontId="2" fillId="31" borderId="0" xfId="1" applyFont="1" applyFill="1" applyAlignment="1">
      <alignment horizontal="center"/>
    </xf>
    <xf numFmtId="1" fontId="3" fillId="31" borderId="0" xfId="0" applyNumberFormat="1" applyFont="1" applyFill="1" applyAlignment="1">
      <alignment horizontal="center"/>
    </xf>
    <xf numFmtId="9" fontId="2" fillId="32" borderId="0" xfId="1" applyFont="1" applyFill="1" applyAlignment="1">
      <alignment horizontal="center"/>
    </xf>
    <xf numFmtId="1" fontId="3" fillId="32" borderId="0" xfId="0" applyNumberFormat="1" applyFont="1" applyFill="1" applyAlignment="1">
      <alignment horizontal="center"/>
    </xf>
    <xf numFmtId="0" fontId="6" fillId="33" borderId="0" xfId="0" applyFont="1" applyFill="1" applyAlignment="1">
      <alignment horizontal="center"/>
    </xf>
    <xf numFmtId="0" fontId="6" fillId="36" borderId="0" xfId="0" applyFont="1" applyFill="1" applyAlignment="1">
      <alignment horizontal="center"/>
    </xf>
    <xf numFmtId="9" fontId="2" fillId="7" borderId="0" xfId="1" applyFont="1" applyFill="1" applyAlignment="1">
      <alignment horizontal="center"/>
    </xf>
    <xf numFmtId="9" fontId="2" fillId="17" borderId="0" xfId="1" applyFont="1" applyFill="1" applyAlignment="1">
      <alignment horizontal="center"/>
    </xf>
    <xf numFmtId="9" fontId="2" fillId="34" borderId="0" xfId="1" applyFont="1" applyFill="1" applyAlignment="1">
      <alignment horizontal="center"/>
    </xf>
    <xf numFmtId="0" fontId="6" fillId="35" borderId="0" xfId="0" applyFont="1" applyFill="1" applyAlignment="1">
      <alignment horizontal="center"/>
    </xf>
    <xf numFmtId="0" fontId="6" fillId="29" borderId="0" xfId="0" applyFont="1" applyFill="1" applyAlignment="1">
      <alignment horizontal="center"/>
    </xf>
    <xf numFmtId="9" fontId="6" fillId="29" borderId="0" xfId="1" applyFont="1" applyFill="1" applyAlignment="1">
      <alignment horizontal="center"/>
    </xf>
    <xf numFmtId="9" fontId="2" fillId="37" borderId="0" xfId="1" applyFont="1" applyFill="1" applyAlignment="1">
      <alignment horizontal="center"/>
    </xf>
    <xf numFmtId="9" fontId="2" fillId="38" borderId="0" xfId="1" applyFont="1" applyFill="1" applyAlignment="1">
      <alignment horizontal="center"/>
    </xf>
    <xf numFmtId="9" fontId="2" fillId="39" borderId="0" xfId="1" applyFont="1" applyFill="1" applyAlignment="1">
      <alignment horizontal="center"/>
    </xf>
    <xf numFmtId="0" fontId="6" fillId="40" borderId="0" xfId="0" applyFont="1" applyFill="1" applyAlignment="1">
      <alignment horizontal="center"/>
    </xf>
    <xf numFmtId="1" fontId="6" fillId="40" borderId="0" xfId="0" applyNumberFormat="1" applyFont="1" applyFill="1" applyAlignment="1">
      <alignment horizontal="center"/>
    </xf>
    <xf numFmtId="0" fontId="2" fillId="41" borderId="0" xfId="0" applyFont="1" applyFill="1" applyAlignment="1">
      <alignment horizontal="center"/>
    </xf>
    <xf numFmtId="1" fontId="3" fillId="41" borderId="0" xfId="0" applyNumberFormat="1" applyFont="1" applyFill="1" applyAlignment="1">
      <alignment horizontal="center"/>
    </xf>
    <xf numFmtId="0" fontId="6" fillId="42" borderId="0" xfId="0" applyFont="1" applyFill="1" applyAlignment="1">
      <alignment horizontal="center"/>
    </xf>
    <xf numFmtId="0" fontId="3" fillId="44" borderId="0" xfId="0" applyFont="1" applyFill="1" applyAlignment="1">
      <alignment horizontal="center"/>
    </xf>
    <xf numFmtId="0" fontId="2" fillId="3" borderId="0" xfId="0" applyFont="1" applyFill="1"/>
    <xf numFmtId="0" fontId="2" fillId="11" borderId="0" xfId="0" applyFont="1" applyFill="1"/>
    <xf numFmtId="0" fontId="12" fillId="10" borderId="0" xfId="0" applyFont="1" applyFill="1"/>
    <xf numFmtId="0" fontId="2" fillId="10" borderId="0" xfId="0" applyFont="1" applyFill="1"/>
    <xf numFmtId="0" fontId="2" fillId="9" borderId="0" xfId="0" applyFont="1" applyFill="1"/>
    <xf numFmtId="0" fontId="2" fillId="44" borderId="0" xfId="0" applyFont="1" applyFill="1"/>
    <xf numFmtId="0" fontId="6" fillId="16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11" borderId="0" xfId="0" applyFont="1" applyFill="1" applyAlignment="1">
      <alignment horizontal="center"/>
    </xf>
    <xf numFmtId="0" fontId="3" fillId="1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9" borderId="0" xfId="0" applyFont="1" applyFill="1" applyAlignment="1">
      <alignment horizontal="center"/>
    </xf>
    <xf numFmtId="0" fontId="6" fillId="43" borderId="0" xfId="0" applyFont="1" applyFill="1" applyAlignment="1">
      <alignment horizontal="center"/>
    </xf>
    <xf numFmtId="1" fontId="3" fillId="7" borderId="0" xfId="0" applyNumberFormat="1" applyFont="1" applyFill="1" applyAlignment="1">
      <alignment horizontal="center"/>
    </xf>
    <xf numFmtId="1" fontId="3" fillId="17" borderId="0" xfId="0" applyNumberFormat="1" applyFont="1" applyFill="1" applyAlignment="1">
      <alignment horizontal="center"/>
    </xf>
    <xf numFmtId="1" fontId="3" fillId="34" borderId="0" xfId="0" applyNumberFormat="1" applyFont="1" applyFill="1" applyAlignment="1">
      <alignment horizontal="center"/>
    </xf>
    <xf numFmtId="1" fontId="3" fillId="37" borderId="0" xfId="0" applyNumberFormat="1" applyFont="1" applyFill="1" applyAlignment="1">
      <alignment horizontal="center"/>
    </xf>
    <xf numFmtId="1" fontId="3" fillId="38" borderId="0" xfId="0" applyNumberFormat="1" applyFont="1" applyFill="1" applyAlignment="1">
      <alignment horizontal="center"/>
    </xf>
    <xf numFmtId="1" fontId="3" fillId="39" borderId="0" xfId="0" applyNumberFormat="1" applyFont="1" applyFill="1" applyAlignment="1">
      <alignment horizontal="center"/>
    </xf>
    <xf numFmtId="0" fontId="6" fillId="43" borderId="0" xfId="0" applyFont="1" applyFill="1"/>
    <xf numFmtId="0" fontId="6" fillId="45" borderId="0" xfId="0" applyFont="1" applyFill="1" applyAlignment="1">
      <alignment horizontal="center"/>
    </xf>
    <xf numFmtId="0" fontId="6" fillId="46" borderId="0" xfId="0" applyFont="1" applyFill="1" applyAlignment="1">
      <alignment horizontal="center"/>
    </xf>
    <xf numFmtId="1" fontId="6" fillId="46" borderId="0" xfId="0" applyNumberFormat="1" applyFont="1" applyFill="1" applyAlignment="1">
      <alignment horizontal="center"/>
    </xf>
    <xf numFmtId="164" fontId="6" fillId="46" borderId="0" xfId="0" applyNumberFormat="1" applyFont="1" applyFill="1" applyAlignment="1">
      <alignment horizontal="center"/>
    </xf>
    <xf numFmtId="0" fontId="6" fillId="47" borderId="0" xfId="0" applyFont="1" applyFill="1" applyAlignment="1">
      <alignment horizontal="center"/>
    </xf>
    <xf numFmtId="1" fontId="6" fillId="47" borderId="0" xfId="0" applyNumberFormat="1" applyFont="1" applyFill="1" applyAlignment="1">
      <alignment horizontal="center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colors>
    <mruColors>
      <color rgb="FF521B93"/>
      <color rgb="FFFFC000"/>
      <color rgb="FFC8A4D0"/>
      <color rgb="FFFF7497"/>
      <color rgb="FFFFCFF4"/>
      <color rgb="FFFFDDEA"/>
      <color rgb="FFFF4F4A"/>
      <color rgb="FFCEEEF7"/>
      <color rgb="FFFFFAE1"/>
      <color rgb="FFC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6</xdr:row>
      <xdr:rowOff>0</xdr:rowOff>
    </xdr:from>
    <xdr:to>
      <xdr:col>26</xdr:col>
      <xdr:colOff>19901</xdr:colOff>
      <xdr:row>11</xdr:row>
      <xdr:rowOff>117231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43F9DCE-5CF5-AE4C-A594-29B8E5F31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69800" y="1524000"/>
          <a:ext cx="5049101" cy="13872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598D7-CF64-924B-906B-AC0C092322A2}">
  <dimension ref="A1:Z34"/>
  <sheetViews>
    <sheetView showGridLines="0" tabSelected="1" zoomScale="130" zoomScaleNormal="130" workbookViewId="0">
      <selection activeCell="F22" sqref="F22"/>
    </sheetView>
  </sheetViews>
  <sheetFormatPr baseColWidth="10" defaultRowHeight="21" x14ac:dyDescent="0.25"/>
  <cols>
    <col min="1" max="1" width="2.33203125" style="4" customWidth="1"/>
    <col min="2" max="2" width="26.1640625" style="3" customWidth="1"/>
    <col min="3" max="3" width="27.6640625" style="4" customWidth="1"/>
    <col min="4" max="4" width="2.33203125" style="4" customWidth="1"/>
    <col min="5" max="5" width="19.1640625" style="4" customWidth="1"/>
    <col min="6" max="6" width="9.33203125" style="8" customWidth="1"/>
    <col min="7" max="7" width="2.33203125" style="4" customWidth="1"/>
    <col min="8" max="16" width="8.83203125" style="4" customWidth="1"/>
    <col min="17" max="17" width="2.33203125" style="4" customWidth="1"/>
    <col min="18" max="18" width="10.83203125" style="4"/>
    <col min="19" max="19" width="8.83203125" style="4" customWidth="1"/>
    <col min="20" max="20" width="2.33203125" style="4" customWidth="1"/>
    <col min="21" max="21" width="10.83203125" style="4"/>
    <col min="22" max="22" width="8.83203125" style="4" customWidth="1"/>
    <col min="23" max="23" width="2.33203125" style="4" customWidth="1"/>
    <col min="24" max="24" width="10.83203125" style="4"/>
    <col min="25" max="25" width="8.83203125" style="4" customWidth="1"/>
    <col min="26" max="26" width="2.33203125" style="4" customWidth="1"/>
    <col min="27" max="16384" width="10.83203125" style="4"/>
  </cols>
  <sheetData>
    <row r="1" spans="1:26" ht="20" customHeight="1" x14ac:dyDescent="0.25">
      <c r="A1" s="5"/>
      <c r="B1" s="11"/>
      <c r="C1" s="10"/>
      <c r="D1" s="10"/>
      <c r="E1" s="5"/>
      <c r="F1" s="7"/>
      <c r="G1" s="5"/>
      <c r="H1" s="7"/>
      <c r="I1" s="7"/>
      <c r="J1" s="7"/>
      <c r="K1" s="7"/>
      <c r="L1" s="7"/>
      <c r="M1" s="7"/>
      <c r="N1" s="7"/>
      <c r="O1" s="7"/>
      <c r="P1" s="5"/>
      <c r="Q1" s="5"/>
      <c r="R1" s="5"/>
      <c r="S1" s="5"/>
      <c r="T1" s="5"/>
      <c r="U1" s="10"/>
      <c r="V1" s="10"/>
      <c r="W1" s="5"/>
      <c r="X1" s="10"/>
      <c r="Y1" s="10"/>
      <c r="Z1" s="5"/>
    </row>
    <row r="2" spans="1:26" ht="20" customHeight="1" x14ac:dyDescent="0.3">
      <c r="A2" s="5"/>
      <c r="B2" s="9" t="s">
        <v>7</v>
      </c>
      <c r="C2" s="50" t="s">
        <v>94</v>
      </c>
      <c r="D2" s="10"/>
      <c r="E2" s="54" t="s">
        <v>27</v>
      </c>
      <c r="F2" s="7"/>
      <c r="G2" s="5"/>
      <c r="H2" s="28" t="s">
        <v>64</v>
      </c>
      <c r="I2" s="28"/>
      <c r="J2" s="29"/>
      <c r="K2" s="30"/>
      <c r="L2" s="30"/>
      <c r="M2" s="30"/>
      <c r="N2" s="30"/>
      <c r="O2" s="30"/>
      <c r="P2" s="5"/>
      <c r="Q2" s="5"/>
      <c r="R2" s="5"/>
      <c r="S2" s="32">
        <v>250</v>
      </c>
      <c r="T2" s="5"/>
      <c r="U2" s="10"/>
      <c r="V2" s="10"/>
      <c r="W2" s="5"/>
      <c r="X2" s="10"/>
      <c r="Y2" s="10"/>
      <c r="Z2" s="5"/>
    </row>
    <row r="3" spans="1:26" ht="20" customHeight="1" x14ac:dyDescent="0.25">
      <c r="A3" s="5"/>
      <c r="B3" s="9" t="s">
        <v>9</v>
      </c>
      <c r="C3" s="50" t="s">
        <v>95</v>
      </c>
      <c r="D3" s="10"/>
      <c r="E3" s="54"/>
      <c r="F3" s="32">
        <v>200</v>
      </c>
      <c r="G3" s="10"/>
      <c r="H3" s="23" t="s">
        <v>4</v>
      </c>
      <c r="I3" s="23" t="s">
        <v>0</v>
      </c>
      <c r="J3" s="23" t="s">
        <v>5</v>
      </c>
      <c r="K3" s="23" t="s">
        <v>6</v>
      </c>
      <c r="L3" s="23" t="s">
        <v>1</v>
      </c>
      <c r="M3" s="23" t="s">
        <v>2</v>
      </c>
      <c r="N3" s="23" t="s">
        <v>52</v>
      </c>
      <c r="O3" s="23" t="s">
        <v>53</v>
      </c>
      <c r="P3" s="10"/>
      <c r="Q3" s="10"/>
      <c r="R3" s="93" t="s">
        <v>80</v>
      </c>
      <c r="S3" s="87"/>
      <c r="T3" s="10"/>
      <c r="U3" s="93" t="s">
        <v>82</v>
      </c>
      <c r="V3" s="87"/>
      <c r="W3" s="10"/>
      <c r="X3" s="93" t="s">
        <v>84</v>
      </c>
      <c r="Y3" s="87"/>
      <c r="Z3" s="10"/>
    </row>
    <row r="4" spans="1:26" ht="20" customHeight="1" x14ac:dyDescent="0.25">
      <c r="A4" s="5"/>
      <c r="B4" s="9" t="s">
        <v>8</v>
      </c>
      <c r="C4" s="51" t="s">
        <v>96</v>
      </c>
      <c r="D4" s="10"/>
      <c r="E4" s="90" t="s">
        <v>29</v>
      </c>
      <c r="F4" s="97"/>
      <c r="G4" s="10"/>
      <c r="H4" s="53">
        <f>+'IMPORT DATA B'!B21</f>
        <v>550</v>
      </c>
      <c r="I4" s="53">
        <f>+'IMPORT DATA B'!C21</f>
        <v>119</v>
      </c>
      <c r="J4" s="53">
        <f>+'IMPORT DATA B'!D21</f>
        <v>20</v>
      </c>
      <c r="K4" s="53">
        <f>+'IMPORT DATA B'!E21</f>
        <v>4</v>
      </c>
      <c r="L4" s="53">
        <f>+'IMPORT DATA B'!F21</f>
        <v>5</v>
      </c>
      <c r="M4" s="53">
        <f>+'IMPORT DATA B'!G21</f>
        <v>29</v>
      </c>
      <c r="N4" s="53">
        <f>+'IMPORT DATA B'!H21</f>
        <v>2</v>
      </c>
      <c r="O4" s="53">
        <f>+'IMPORT DATA B'!I21</f>
        <v>124</v>
      </c>
      <c r="P4" s="10"/>
      <c r="Q4" s="10"/>
      <c r="R4" s="93" t="s">
        <v>81</v>
      </c>
      <c r="S4" s="87"/>
      <c r="T4" s="10"/>
      <c r="U4" s="93" t="s">
        <v>83</v>
      </c>
      <c r="V4" s="87"/>
      <c r="W4" s="10"/>
      <c r="X4" s="93"/>
      <c r="Y4" s="87"/>
      <c r="Z4" s="10"/>
    </row>
    <row r="5" spans="1:26" ht="20" customHeight="1" x14ac:dyDescent="0.25">
      <c r="A5" s="5"/>
      <c r="B5" s="9" t="s">
        <v>10</v>
      </c>
      <c r="C5" s="50" t="s">
        <v>97</v>
      </c>
      <c r="D5" s="10"/>
      <c r="E5" s="91" t="s">
        <v>30</v>
      </c>
      <c r="F5" s="97">
        <v>200</v>
      </c>
      <c r="G5" s="10"/>
      <c r="H5" s="7"/>
      <c r="I5" s="7"/>
      <c r="J5" s="7"/>
      <c r="K5" s="7"/>
      <c r="L5" s="7"/>
      <c r="M5" s="7"/>
      <c r="N5" s="7"/>
      <c r="O5" s="7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20" customHeight="1" x14ac:dyDescent="0.3">
      <c r="A6" s="5"/>
      <c r="B6" s="9"/>
      <c r="C6" s="50"/>
      <c r="D6" s="10"/>
      <c r="E6" s="91" t="s">
        <v>31</v>
      </c>
      <c r="F6" s="97"/>
      <c r="G6" s="10"/>
      <c r="H6" s="28" t="s">
        <v>65</v>
      </c>
      <c r="I6" s="28"/>
      <c r="J6" s="29"/>
      <c r="K6" s="30"/>
      <c r="L6" s="30"/>
      <c r="M6" s="30"/>
      <c r="N6" s="30"/>
      <c r="O6" s="3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" customHeight="1" x14ac:dyDescent="0.25">
      <c r="A7" s="5"/>
      <c r="B7" s="9" t="s">
        <v>11</v>
      </c>
      <c r="C7" s="50" t="s">
        <v>98</v>
      </c>
      <c r="D7" s="10"/>
      <c r="E7" s="91" t="s">
        <v>32</v>
      </c>
      <c r="F7" s="97"/>
      <c r="G7" s="10"/>
      <c r="H7" s="16" t="s">
        <v>4</v>
      </c>
      <c r="I7" s="16" t="s">
        <v>0</v>
      </c>
      <c r="J7" s="16" t="s">
        <v>5</v>
      </c>
      <c r="K7" s="16" t="s">
        <v>6</v>
      </c>
      <c r="L7" s="16" t="s">
        <v>1</v>
      </c>
      <c r="M7" s="16" t="s">
        <v>2</v>
      </c>
      <c r="N7" s="16" t="s">
        <v>52</v>
      </c>
      <c r="O7" s="16" t="s">
        <v>53</v>
      </c>
      <c r="P7" s="10"/>
      <c r="Q7" s="10"/>
    </row>
    <row r="8" spans="1:26" ht="20" customHeight="1" x14ac:dyDescent="0.25">
      <c r="A8" s="5"/>
      <c r="B8" s="9" t="s">
        <v>12</v>
      </c>
      <c r="C8" s="50">
        <v>176</v>
      </c>
      <c r="D8" s="10"/>
      <c r="E8" s="91" t="s">
        <v>33</v>
      </c>
      <c r="F8" s="97"/>
      <c r="G8" s="10"/>
      <c r="H8" s="17">
        <f>+'IMPORT DATA B'!B28</f>
        <v>550</v>
      </c>
      <c r="I8" s="17">
        <f>+'IMPORT DATA B'!C28</f>
        <v>162</v>
      </c>
      <c r="J8" s="17">
        <f>+'IMPORT DATA B'!D28</f>
        <v>27</v>
      </c>
      <c r="K8" s="17">
        <f>+'IMPORT DATA B'!E28</f>
        <v>7</v>
      </c>
      <c r="L8" s="17">
        <f>+'IMPORT DATA B'!F28</f>
        <v>8</v>
      </c>
      <c r="M8" s="17">
        <f>+'IMPORT DATA B'!G28</f>
        <v>48</v>
      </c>
      <c r="N8" s="17">
        <f>+'IMPORT DATA B'!H28</f>
        <v>3</v>
      </c>
      <c r="O8" s="17">
        <f>+'IMPORT DATA B'!I28</f>
        <v>73</v>
      </c>
      <c r="P8" s="10"/>
      <c r="Q8" s="10"/>
    </row>
    <row r="9" spans="1:26" ht="20" customHeight="1" x14ac:dyDescent="0.25">
      <c r="A9" s="5"/>
      <c r="B9" s="9"/>
      <c r="C9" s="50"/>
      <c r="D9" s="10"/>
      <c r="E9" s="91" t="s">
        <v>34</v>
      </c>
      <c r="F9" s="97"/>
      <c r="G9" s="10"/>
      <c r="H9" s="7"/>
      <c r="I9" s="7"/>
      <c r="J9" s="7"/>
      <c r="K9" s="7"/>
      <c r="L9" s="7"/>
      <c r="M9" s="7"/>
      <c r="N9" s="7"/>
      <c r="O9" s="7"/>
      <c r="P9" s="10"/>
      <c r="Q9" s="10"/>
    </row>
    <row r="10" spans="1:26" ht="20" customHeight="1" x14ac:dyDescent="0.3">
      <c r="A10" s="5"/>
      <c r="B10" s="9" t="s">
        <v>13</v>
      </c>
      <c r="C10" s="50" t="s">
        <v>99</v>
      </c>
      <c r="D10" s="10"/>
      <c r="E10" s="91" t="s">
        <v>35</v>
      </c>
      <c r="F10" s="97">
        <v>100</v>
      </c>
      <c r="G10" s="10"/>
      <c r="H10" s="28" t="s">
        <v>66</v>
      </c>
      <c r="I10" s="28"/>
      <c r="J10" s="29"/>
      <c r="K10" s="30"/>
      <c r="L10" s="30"/>
      <c r="M10" s="30"/>
      <c r="N10" s="28"/>
      <c r="O10" s="28" t="s">
        <v>86</v>
      </c>
      <c r="P10" s="28" t="s">
        <v>87</v>
      </c>
      <c r="Q10" s="10"/>
    </row>
    <row r="11" spans="1:26" ht="20" customHeight="1" x14ac:dyDescent="0.3">
      <c r="A11" s="5"/>
      <c r="B11" s="9" t="s">
        <v>14</v>
      </c>
      <c r="C11" s="50" t="s">
        <v>99</v>
      </c>
      <c r="D11" s="10"/>
      <c r="E11" s="91" t="s">
        <v>37</v>
      </c>
      <c r="F11" s="97"/>
      <c r="G11" s="10"/>
      <c r="H11" s="58" t="s">
        <v>59</v>
      </c>
      <c r="I11" s="58" t="s">
        <v>60</v>
      </c>
      <c r="J11" s="58" t="s">
        <v>2</v>
      </c>
      <c r="K11" s="58" t="s">
        <v>52</v>
      </c>
      <c r="L11" s="58" t="s">
        <v>53</v>
      </c>
      <c r="M11" s="30"/>
      <c r="N11" s="107" t="s">
        <v>88</v>
      </c>
      <c r="O11" s="108">
        <f>+'IMPORT DATA P'!I7</f>
        <v>0</v>
      </c>
      <c r="P11" s="108">
        <f>+'IMPORT DATA P'!I8</f>
        <v>0</v>
      </c>
      <c r="Q11" s="10"/>
    </row>
    <row r="12" spans="1:26" ht="20" customHeight="1" x14ac:dyDescent="0.3">
      <c r="A12" s="5"/>
      <c r="B12" s="9" t="s">
        <v>15</v>
      </c>
      <c r="C12" s="50" t="s">
        <v>100</v>
      </c>
      <c r="D12" s="10"/>
      <c r="E12" s="91" t="s">
        <v>36</v>
      </c>
      <c r="F12" s="97">
        <v>100</v>
      </c>
      <c r="G12" s="5"/>
      <c r="H12" s="94">
        <f>+'IMPORT DATA P'!B16</f>
        <v>250</v>
      </c>
      <c r="I12" s="94">
        <f>+'IMPORT DATA P'!C16</f>
        <v>0</v>
      </c>
      <c r="J12" s="94">
        <f>+'IMPORT DATA P'!D16</f>
        <v>0</v>
      </c>
      <c r="K12" s="94">
        <f>+'IMPORT DATA P'!E16</f>
        <v>0</v>
      </c>
      <c r="L12" s="94">
        <f>+'IMPORT DATA P'!F16</f>
        <v>0</v>
      </c>
      <c r="M12" s="30"/>
      <c r="N12" s="107" t="s">
        <v>89</v>
      </c>
      <c r="O12" s="108">
        <f>+'IMPORT DATA P'!J7</f>
        <v>0</v>
      </c>
      <c r="P12" s="108">
        <f>+'IMPORT DATA P'!J8</f>
        <v>0</v>
      </c>
      <c r="Q12" s="5"/>
    </row>
    <row r="13" spans="1:26" ht="20" customHeight="1" x14ac:dyDescent="0.3">
      <c r="A13" s="5"/>
      <c r="B13" s="12" t="s">
        <v>17</v>
      </c>
      <c r="C13" s="52" t="s">
        <v>93</v>
      </c>
      <c r="D13" s="10"/>
      <c r="E13" s="6"/>
      <c r="F13" s="7"/>
      <c r="G13" s="5"/>
      <c r="H13" s="7"/>
      <c r="I13" s="7"/>
      <c r="J13" s="7"/>
      <c r="K13" s="7"/>
      <c r="L13" s="7"/>
      <c r="M13" s="30"/>
      <c r="N13" s="107" t="s">
        <v>90</v>
      </c>
      <c r="O13" s="108">
        <f>+'IMPORT DATA P'!K7</f>
        <v>0</v>
      </c>
      <c r="P13" s="108">
        <f>+'IMPORT DATA P'!K8</f>
        <v>0</v>
      </c>
      <c r="Q13" s="5"/>
    </row>
    <row r="14" spans="1:26" ht="20" customHeight="1" x14ac:dyDescent="0.3">
      <c r="A14" s="5"/>
      <c r="B14" s="12" t="s">
        <v>16</v>
      </c>
      <c r="C14" s="52">
        <v>1928</v>
      </c>
      <c r="D14" s="10"/>
      <c r="E14" s="32" t="s">
        <v>28</v>
      </c>
      <c r="F14" s="98"/>
      <c r="G14" s="10"/>
      <c r="H14" s="28" t="s">
        <v>67</v>
      </c>
      <c r="I14" s="28"/>
      <c r="J14" s="29"/>
      <c r="K14" s="30"/>
      <c r="L14" s="30"/>
      <c r="M14" s="30"/>
      <c r="N14" s="30"/>
      <c r="O14" s="30"/>
      <c r="P14" s="10"/>
      <c r="Q14" s="10"/>
    </row>
    <row r="15" spans="1:26" ht="20" customHeight="1" x14ac:dyDescent="0.3">
      <c r="A15" s="5"/>
      <c r="B15" s="12"/>
      <c r="C15" s="52"/>
      <c r="D15" s="10"/>
      <c r="E15" s="32"/>
      <c r="F15" s="32">
        <v>250</v>
      </c>
      <c r="G15" s="10"/>
      <c r="H15" s="71" t="s">
        <v>59</v>
      </c>
      <c r="I15" s="71" t="s">
        <v>60</v>
      </c>
      <c r="J15" s="71" t="s">
        <v>2</v>
      </c>
      <c r="K15" s="71" t="s">
        <v>52</v>
      </c>
      <c r="L15" s="71" t="s">
        <v>53</v>
      </c>
      <c r="M15" s="30"/>
      <c r="N15" s="30"/>
      <c r="O15" s="30"/>
      <c r="P15" s="10"/>
      <c r="Q15" s="10"/>
      <c r="R15" s="3" t="s">
        <v>101</v>
      </c>
    </row>
    <row r="16" spans="1:26" ht="20" customHeight="1" x14ac:dyDescent="0.3">
      <c r="A16" s="5"/>
      <c r="B16" s="13" t="s">
        <v>20</v>
      </c>
      <c r="C16" s="21" t="s">
        <v>19</v>
      </c>
      <c r="D16" s="10"/>
      <c r="E16" s="92" t="s">
        <v>38</v>
      </c>
      <c r="F16" s="99"/>
      <c r="G16" s="10"/>
      <c r="H16" s="64">
        <f>+'IMPORT DATA P'!B23</f>
        <v>250</v>
      </c>
      <c r="I16" s="64">
        <f>+'IMPORT DATA P'!C23</f>
        <v>0</v>
      </c>
      <c r="J16" s="64">
        <f>+'IMPORT DATA P'!D23</f>
        <v>0</v>
      </c>
      <c r="K16" s="64">
        <f>+'IMPORT DATA P'!E23</f>
        <v>0</v>
      </c>
      <c r="L16" s="64">
        <f>+'IMPORT DATA P'!F23</f>
        <v>0</v>
      </c>
      <c r="M16" s="30"/>
      <c r="N16" s="30"/>
      <c r="O16" s="30"/>
      <c r="P16" s="10"/>
      <c r="Q16" s="10"/>
    </row>
    <row r="17" spans="1:26" ht="20" customHeight="1" x14ac:dyDescent="0.25">
      <c r="A17" s="5"/>
      <c r="B17" s="13" t="s">
        <v>21</v>
      </c>
      <c r="C17" s="21" t="s">
        <v>19</v>
      </c>
      <c r="D17" s="10"/>
      <c r="E17" s="92" t="s">
        <v>39</v>
      </c>
      <c r="F17" s="99"/>
      <c r="G17" s="10"/>
      <c r="H17" s="7"/>
      <c r="I17" s="7"/>
      <c r="J17" s="7"/>
      <c r="K17" s="7"/>
      <c r="L17" s="7"/>
      <c r="M17" s="7"/>
      <c r="N17" s="7"/>
      <c r="O17" s="7"/>
      <c r="P17" s="10"/>
      <c r="Q17" s="10"/>
    </row>
    <row r="18" spans="1:26" ht="20" customHeight="1" x14ac:dyDescent="0.3">
      <c r="A18" s="5"/>
      <c r="B18" s="11"/>
      <c r="C18" s="32">
        <v>250</v>
      </c>
      <c r="D18" s="10"/>
      <c r="E18" s="92" t="s">
        <v>40</v>
      </c>
      <c r="F18" s="99"/>
      <c r="G18" s="10"/>
      <c r="H18" s="28" t="s">
        <v>68</v>
      </c>
      <c r="I18" s="28"/>
      <c r="J18" s="29"/>
      <c r="K18" s="30"/>
      <c r="L18" s="30"/>
      <c r="M18" s="30"/>
      <c r="N18" s="30"/>
      <c r="O18" s="30"/>
      <c r="P18" s="10"/>
      <c r="Q18" s="10"/>
    </row>
    <row r="19" spans="1:26" ht="20" customHeight="1" x14ac:dyDescent="0.25">
      <c r="A19" s="5"/>
      <c r="B19" s="88" t="s">
        <v>22</v>
      </c>
      <c r="C19" s="95">
        <v>15</v>
      </c>
      <c r="D19" s="10"/>
      <c r="E19" s="92" t="s">
        <v>41</v>
      </c>
      <c r="F19" s="99"/>
      <c r="G19" s="10"/>
      <c r="H19" s="55" t="str">
        <f>+'IMPORT DATA P'!I12</f>
        <v>FB</v>
      </c>
      <c r="I19" s="55" t="str">
        <f>+'IMPORT DATA P'!J12</f>
        <v>SINK</v>
      </c>
      <c r="J19" s="55" t="str">
        <f>+'IMPORT DATA P'!K12</f>
        <v>CURVE</v>
      </c>
      <c r="K19" s="55" t="str">
        <f>+'IMPORT DATA P'!L12</f>
        <v>SLIDER</v>
      </c>
      <c r="L19" s="55" t="str">
        <f>+'IMPORT DATA P'!M12</f>
        <v>CHG-UP</v>
      </c>
      <c r="M19" s="55" t="str">
        <f>+'IMPORT DATA P'!N12</f>
        <v>SPLIT</v>
      </c>
      <c r="N19" s="55" t="str">
        <f>+'IMPORT DATA P'!O12</f>
        <v>FORK</v>
      </c>
      <c r="O19" s="55" t="str">
        <f>+'IMPORT DATA P'!P12</f>
        <v>KNUCK</v>
      </c>
      <c r="P19" s="10"/>
      <c r="Q19" s="10"/>
    </row>
    <row r="20" spans="1:26" ht="20" customHeight="1" x14ac:dyDescent="0.25">
      <c r="A20" s="5"/>
      <c r="B20" s="88" t="s">
        <v>23</v>
      </c>
      <c r="C20" s="95">
        <v>25</v>
      </c>
      <c r="D20" s="10"/>
      <c r="E20" s="92" t="s">
        <v>43</v>
      </c>
      <c r="F20" s="99">
        <v>110</v>
      </c>
      <c r="G20" s="10"/>
      <c r="H20" s="76">
        <f>+'IMPORT DATA P'!I16</f>
        <v>0</v>
      </c>
      <c r="I20" s="76">
        <f>+'IMPORT DATA P'!J16</f>
        <v>0</v>
      </c>
      <c r="J20" s="76">
        <f>+'IMPORT DATA P'!K16</f>
        <v>0</v>
      </c>
      <c r="K20" s="76">
        <f>+'IMPORT DATA P'!L16</f>
        <v>0</v>
      </c>
      <c r="L20" s="76">
        <f>+'IMPORT DATA P'!M16</f>
        <v>0</v>
      </c>
      <c r="M20" s="76">
        <f>+'IMPORT DATA P'!N16</f>
        <v>0</v>
      </c>
      <c r="N20" s="76">
        <f>+'IMPORT DATA P'!O16</f>
        <v>0</v>
      </c>
      <c r="O20" s="76">
        <f>+'IMPORT DATA P'!P16</f>
        <v>0</v>
      </c>
      <c r="P20" s="10"/>
      <c r="Q20" s="10"/>
    </row>
    <row r="21" spans="1:26" ht="20" customHeight="1" x14ac:dyDescent="0.25">
      <c r="A21" s="5"/>
      <c r="B21" s="88" t="s">
        <v>24</v>
      </c>
      <c r="C21" s="95">
        <v>35</v>
      </c>
      <c r="D21" s="10"/>
      <c r="E21" s="92" t="s">
        <v>42</v>
      </c>
      <c r="F21" s="99">
        <v>115</v>
      </c>
      <c r="G21" s="10"/>
      <c r="H21" s="7"/>
      <c r="I21" s="7"/>
      <c r="J21" s="7"/>
      <c r="K21" s="7"/>
      <c r="L21" s="7"/>
      <c r="M21" s="7"/>
      <c r="N21" s="7"/>
      <c r="O21" s="7"/>
      <c r="P21" s="10"/>
      <c r="Q21" s="10"/>
    </row>
    <row r="22" spans="1:26" ht="20" customHeight="1" x14ac:dyDescent="0.3">
      <c r="A22" s="10"/>
      <c r="B22" s="11"/>
      <c r="C22" s="32">
        <v>250</v>
      </c>
      <c r="D22" s="5"/>
      <c r="E22" s="92" t="s">
        <v>44</v>
      </c>
      <c r="F22" s="99">
        <v>90</v>
      </c>
      <c r="G22" s="10"/>
      <c r="H22" s="28" t="s">
        <v>69</v>
      </c>
      <c r="I22" s="28"/>
      <c r="J22" s="29"/>
      <c r="K22" s="30"/>
      <c r="L22" s="30"/>
      <c r="M22" s="30"/>
      <c r="N22" s="30"/>
      <c r="O22" s="30"/>
      <c r="P22" s="10"/>
      <c r="Q22" s="10"/>
    </row>
    <row r="23" spans="1:26" ht="20" customHeight="1" x14ac:dyDescent="0.25">
      <c r="A23" s="10"/>
      <c r="B23" s="89" t="s">
        <v>25</v>
      </c>
      <c r="C23" s="96">
        <v>25</v>
      </c>
      <c r="D23" s="5"/>
      <c r="E23" s="92" t="s">
        <v>45</v>
      </c>
      <c r="F23" s="99">
        <v>85</v>
      </c>
      <c r="G23" s="5"/>
      <c r="H23" s="56" t="str">
        <f>+'IMPORT DATA P'!I19</f>
        <v>FB</v>
      </c>
      <c r="I23" s="56" t="str">
        <f>+'IMPORT DATA P'!J19</f>
        <v>SINK</v>
      </c>
      <c r="J23" s="56" t="str">
        <f>+'IMPORT DATA P'!K19</f>
        <v>CURVE</v>
      </c>
      <c r="K23" s="56" t="str">
        <f>+'IMPORT DATA P'!L19</f>
        <v>SLIDER</v>
      </c>
      <c r="L23" s="56" t="str">
        <f>+'IMPORT DATA P'!M19</f>
        <v>CHG-UP</v>
      </c>
      <c r="M23" s="56" t="str">
        <f>+'IMPORT DATA P'!N19</f>
        <v>SPLIT</v>
      </c>
      <c r="N23" s="56" t="str">
        <f>+'IMPORT DATA P'!O19</f>
        <v>FORK</v>
      </c>
      <c r="O23" s="56" t="str">
        <f>+'IMPORT DATA P'!P19</f>
        <v>KNUCK</v>
      </c>
      <c r="P23" s="5"/>
      <c r="Q23" s="5"/>
    </row>
    <row r="24" spans="1:26" ht="20" customHeight="1" x14ac:dyDescent="0.25">
      <c r="A24" s="10"/>
      <c r="B24" s="89" t="s">
        <v>26</v>
      </c>
      <c r="C24" s="96">
        <v>5</v>
      </c>
      <c r="D24" s="5"/>
      <c r="E24" s="92" t="s">
        <v>46</v>
      </c>
      <c r="F24" s="99">
        <v>105</v>
      </c>
      <c r="G24" s="5"/>
      <c r="H24" s="77">
        <f>+'IMPORT DATA P'!I23</f>
        <v>0</v>
      </c>
      <c r="I24" s="77">
        <f>+'IMPORT DATA P'!J23</f>
        <v>0</v>
      </c>
      <c r="J24" s="77">
        <f>+'IMPORT DATA P'!K23</f>
        <v>0</v>
      </c>
      <c r="K24" s="77">
        <f>+'IMPORT DATA P'!L23</f>
        <v>0</v>
      </c>
      <c r="L24" s="77">
        <f>+'IMPORT DATA P'!M23</f>
        <v>0</v>
      </c>
      <c r="M24" s="77">
        <f>+'IMPORT DATA P'!N23</f>
        <v>0</v>
      </c>
      <c r="N24" s="77">
        <f>+'IMPORT DATA P'!O23</f>
        <v>0</v>
      </c>
      <c r="O24" s="77">
        <f>+'IMPORT DATA P'!P23</f>
        <v>0</v>
      </c>
      <c r="P24" s="5"/>
      <c r="Q24" s="5"/>
    </row>
    <row r="25" spans="1:26" s="1" customFormat="1" ht="20" customHeight="1" x14ac:dyDescent="0.25">
      <c r="A25" s="10"/>
      <c r="B25" s="6"/>
      <c r="C25" s="5"/>
      <c r="D25" s="5"/>
      <c r="E25" s="6"/>
      <c r="F25" s="7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1:26" s="1" customFormat="1" ht="20" customHeight="1" x14ac:dyDescent="0.25">
      <c r="A26" s="4"/>
      <c r="E26" s="4"/>
      <c r="F26" s="8"/>
      <c r="G26" s="4"/>
      <c r="P26" s="4"/>
      <c r="Q26" s="4"/>
      <c r="T26" s="4"/>
      <c r="W26" s="4"/>
      <c r="Z26" s="4"/>
    </row>
    <row r="27" spans="1:26" s="1" customFormat="1" ht="20" customHeight="1" x14ac:dyDescent="0.25">
      <c r="A27" s="4"/>
      <c r="E27" s="4"/>
      <c r="F27" s="8"/>
      <c r="G27" s="4"/>
      <c r="P27" s="4"/>
      <c r="Q27" s="4"/>
      <c r="T27" s="4"/>
      <c r="W27" s="4"/>
      <c r="Z27" s="4"/>
    </row>
    <row r="28" spans="1:26" s="1" customFormat="1" ht="20" customHeight="1" x14ac:dyDescent="0.25">
      <c r="A28" s="4"/>
      <c r="E28" s="4"/>
      <c r="F28" s="8"/>
      <c r="G28" s="4"/>
      <c r="P28" s="4"/>
      <c r="Q28" s="4"/>
      <c r="T28" s="4"/>
      <c r="W28" s="4"/>
      <c r="Z28" s="4"/>
    </row>
    <row r="29" spans="1:26" s="1" customFormat="1" x14ac:dyDescent="0.25">
      <c r="A29" s="4"/>
      <c r="E29" s="4"/>
      <c r="F29" s="8"/>
      <c r="G29" s="4"/>
      <c r="P29" s="4"/>
      <c r="Q29" s="4"/>
      <c r="T29" s="4"/>
      <c r="W29" s="4"/>
      <c r="Z29" s="4"/>
    </row>
    <row r="30" spans="1:26" s="1" customFormat="1" x14ac:dyDescent="0.25">
      <c r="A30" s="4"/>
      <c r="E30" s="4"/>
      <c r="F30" s="8"/>
      <c r="G30" s="4"/>
      <c r="P30" s="4"/>
      <c r="Q30" s="4"/>
      <c r="T30" s="4"/>
      <c r="W30" s="4"/>
      <c r="Z30" s="4"/>
    </row>
    <row r="31" spans="1:26" s="1" customFormat="1" x14ac:dyDescent="0.25">
      <c r="A31" s="4"/>
      <c r="E31" s="4"/>
      <c r="F31" s="8"/>
      <c r="G31" s="4"/>
      <c r="P31" s="4"/>
      <c r="Q31" s="4"/>
      <c r="T31" s="4"/>
      <c r="W31" s="4"/>
      <c r="Z31" s="4"/>
    </row>
    <row r="32" spans="1:26" s="1" customFormat="1" x14ac:dyDescent="0.25">
      <c r="A32" s="4"/>
      <c r="B32" s="3"/>
      <c r="C32" s="4"/>
      <c r="E32" s="4"/>
      <c r="F32" s="8"/>
      <c r="G32" s="4"/>
      <c r="P32" s="4"/>
      <c r="Q32" s="4"/>
      <c r="T32" s="4"/>
      <c r="W32" s="4"/>
      <c r="Z32" s="4"/>
    </row>
    <row r="33" spans="1:26" s="1" customFormat="1" x14ac:dyDescent="0.25">
      <c r="A33" s="4"/>
      <c r="B33" s="3"/>
      <c r="C33" s="4"/>
      <c r="E33" s="4"/>
      <c r="F33" s="8"/>
      <c r="G33" s="4"/>
      <c r="P33" s="4"/>
      <c r="Q33" s="4"/>
      <c r="T33" s="4"/>
      <c r="W33" s="4"/>
      <c r="Z33" s="4"/>
    </row>
    <row r="34" spans="1:26" ht="12" customHeight="1" x14ac:dyDescent="0.25">
      <c r="D34" s="1"/>
      <c r="H34" s="1"/>
      <c r="I34" s="1"/>
      <c r="J34" s="1"/>
      <c r="K34" s="1"/>
      <c r="L34" s="1"/>
      <c r="M34" s="1"/>
      <c r="N34" s="1"/>
      <c r="O34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09C83-80E8-6246-B96A-B4F0AA7E008A}">
  <dimension ref="A1:T28"/>
  <sheetViews>
    <sheetView zoomScale="130" zoomScaleNormal="130" workbookViewId="0">
      <selection activeCell="H21" sqref="H21"/>
    </sheetView>
  </sheetViews>
  <sheetFormatPr baseColWidth="10" defaultRowHeight="21" x14ac:dyDescent="0.25"/>
  <cols>
    <col min="1" max="1" width="13.6640625" customWidth="1"/>
    <col min="2" max="2" width="10.83203125" style="4"/>
    <col min="3" max="3" width="10.83203125" style="8"/>
  </cols>
  <sheetData>
    <row r="1" spans="1:20" s="31" customFormat="1" ht="26" x14ac:dyDescent="0.3">
      <c r="A1" s="28" t="s">
        <v>74</v>
      </c>
      <c r="B1" s="28"/>
      <c r="C1" s="29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20" s="15" customFormat="1" ht="19" x14ac:dyDescent="0.25">
      <c r="A2" s="32"/>
      <c r="B2" s="32" t="s">
        <v>4</v>
      </c>
      <c r="C2" s="32" t="s">
        <v>0</v>
      </c>
      <c r="D2" s="32" t="s">
        <v>5</v>
      </c>
      <c r="E2" s="32" t="s">
        <v>6</v>
      </c>
      <c r="F2" s="32" t="s">
        <v>1</v>
      </c>
      <c r="G2" s="32" t="s">
        <v>2</v>
      </c>
      <c r="H2" s="32" t="s">
        <v>52</v>
      </c>
      <c r="I2" s="32" t="s">
        <v>53</v>
      </c>
      <c r="J2" s="32" t="s">
        <v>62</v>
      </c>
      <c r="K2" s="32" t="s">
        <v>51</v>
      </c>
      <c r="L2" s="32" t="s">
        <v>18</v>
      </c>
      <c r="M2" s="32" t="s">
        <v>3</v>
      </c>
    </row>
    <row r="3" spans="1:20" s="18" customFormat="1" ht="19" x14ac:dyDescent="0.25">
      <c r="A3" s="33" t="s">
        <v>91</v>
      </c>
      <c r="B3" s="34">
        <v>553</v>
      </c>
      <c r="C3" s="34">
        <v>156</v>
      </c>
      <c r="D3" s="34">
        <v>25</v>
      </c>
      <c r="E3" s="34">
        <v>8</v>
      </c>
      <c r="F3" s="34">
        <v>8</v>
      </c>
      <c r="G3" s="34">
        <v>51</v>
      </c>
      <c r="H3" s="34">
        <v>3</v>
      </c>
      <c r="I3" s="34">
        <f>+B3*J3</f>
        <v>77.42</v>
      </c>
      <c r="J3" s="35">
        <v>0.14000000000000001</v>
      </c>
      <c r="K3" s="47">
        <v>0.28100000000000003</v>
      </c>
      <c r="L3" s="47">
        <v>0.34399999999999997</v>
      </c>
      <c r="M3" s="47">
        <v>0.39900000000000002</v>
      </c>
    </row>
    <row r="4" spans="1:20" ht="19" x14ac:dyDescent="0.25">
      <c r="A4" s="36" t="s">
        <v>61</v>
      </c>
      <c r="B4" s="37">
        <v>550</v>
      </c>
      <c r="C4" s="37">
        <f>+C3*($B$4/$B$3)</f>
        <v>155.15370705244123</v>
      </c>
      <c r="D4" s="37">
        <f t="shared" ref="D4:I4" si="0">+D3*($B$4/$B$3)</f>
        <v>24.864376130198913</v>
      </c>
      <c r="E4" s="37">
        <f t="shared" si="0"/>
        <v>7.9566003616636527</v>
      </c>
      <c r="F4" s="37">
        <f t="shared" si="0"/>
        <v>7.9566003616636527</v>
      </c>
      <c r="G4" s="37">
        <f t="shared" si="0"/>
        <v>50.723327305605785</v>
      </c>
      <c r="H4" s="37">
        <f t="shared" si="0"/>
        <v>2.9837251356238697</v>
      </c>
      <c r="I4" s="37">
        <f t="shared" si="0"/>
        <v>77</v>
      </c>
      <c r="J4" s="37"/>
      <c r="K4" s="48">
        <f>+K3</f>
        <v>0.28100000000000003</v>
      </c>
      <c r="L4" s="48">
        <f t="shared" ref="L4:M4" si="1">+L3</f>
        <v>0.34399999999999997</v>
      </c>
      <c r="M4" s="48">
        <f t="shared" si="1"/>
        <v>0.39900000000000002</v>
      </c>
    </row>
    <row r="6" spans="1:20" s="18" customFormat="1" ht="19" x14ac:dyDescent="0.25">
      <c r="A6" s="33" t="s">
        <v>92</v>
      </c>
      <c r="B6" s="34">
        <v>6266</v>
      </c>
      <c r="C6" s="34">
        <v>1739</v>
      </c>
      <c r="D6" s="34">
        <v>313</v>
      </c>
      <c r="E6" s="34">
        <v>53</v>
      </c>
      <c r="F6" s="34">
        <v>92</v>
      </c>
      <c r="G6" s="34">
        <v>469</v>
      </c>
      <c r="H6" s="34">
        <v>38</v>
      </c>
      <c r="I6" s="34">
        <f>+B6*J6</f>
        <v>877.24000000000012</v>
      </c>
      <c r="J6" s="35">
        <f>+J3</f>
        <v>0.14000000000000001</v>
      </c>
      <c r="K6" s="47">
        <v>0.27800000000000002</v>
      </c>
      <c r="L6" s="47">
        <v>0.33</v>
      </c>
      <c r="M6" s="47">
        <v>0.38800000000000001</v>
      </c>
    </row>
    <row r="7" spans="1:20" ht="19" x14ac:dyDescent="0.25">
      <c r="A7" s="36" t="s">
        <v>61</v>
      </c>
      <c r="B7" s="37">
        <v>550</v>
      </c>
      <c r="C7" s="37">
        <f>+C6*($B$7/$B$6)</f>
        <v>152.64123842962016</v>
      </c>
      <c r="D7" s="37">
        <f t="shared" ref="D7:I7" si="2">+D6*($B$7/$B$6)</f>
        <v>27.473667411426746</v>
      </c>
      <c r="E7" s="37">
        <f t="shared" si="2"/>
        <v>4.6520906479412698</v>
      </c>
      <c r="F7" s="37">
        <f t="shared" si="2"/>
        <v>8.0753271624640917</v>
      </c>
      <c r="G7" s="37">
        <f t="shared" si="2"/>
        <v>41.166613469518033</v>
      </c>
      <c r="H7" s="37">
        <f t="shared" si="2"/>
        <v>3.3354612192786464</v>
      </c>
      <c r="I7" s="37">
        <f t="shared" si="2"/>
        <v>77</v>
      </c>
      <c r="J7" s="37"/>
      <c r="K7" s="48">
        <f>+K6</f>
        <v>0.27800000000000002</v>
      </c>
      <c r="L7" s="48">
        <f t="shared" ref="L7:M7" si="3">+L6</f>
        <v>0.33</v>
      </c>
      <c r="M7" s="48">
        <f t="shared" si="3"/>
        <v>0.38800000000000001</v>
      </c>
    </row>
    <row r="8" spans="1:20" x14ac:dyDescent="0.25">
      <c r="A8" s="22"/>
    </row>
    <row r="9" spans="1:20" ht="19" x14ac:dyDescent="0.25">
      <c r="A9" s="109" t="s">
        <v>63</v>
      </c>
      <c r="B9" s="110">
        <v>550</v>
      </c>
      <c r="C9" s="110">
        <f>+(C4+C7)/2</f>
        <v>153.8974727410307</v>
      </c>
      <c r="D9" s="110">
        <f t="shared" ref="D9:I9" si="4">+(D4+D7)/2</f>
        <v>26.169021770812829</v>
      </c>
      <c r="E9" s="110">
        <f t="shared" si="4"/>
        <v>6.3043455048024608</v>
      </c>
      <c r="F9" s="110">
        <f t="shared" si="4"/>
        <v>8.0159637620638726</v>
      </c>
      <c r="G9" s="110">
        <f t="shared" si="4"/>
        <v>45.944970387561909</v>
      </c>
      <c r="H9" s="110">
        <f t="shared" si="4"/>
        <v>3.1595931774512582</v>
      </c>
      <c r="I9" s="110">
        <f t="shared" si="4"/>
        <v>77</v>
      </c>
      <c r="J9" s="110"/>
      <c r="K9" s="111">
        <f t="shared" ref="K9:M9" si="5">+(K4+K7)/2</f>
        <v>0.27950000000000003</v>
      </c>
      <c r="L9" s="111">
        <f t="shared" si="5"/>
        <v>0.33699999999999997</v>
      </c>
      <c r="M9" s="111">
        <f t="shared" si="5"/>
        <v>0.39350000000000002</v>
      </c>
    </row>
    <row r="10" spans="1:20" x14ac:dyDescent="0.25">
      <c r="A10" s="22"/>
    </row>
    <row r="11" spans="1:20" ht="19" x14ac:dyDescent="0.25">
      <c r="A11" s="26" t="s">
        <v>48</v>
      </c>
      <c r="B11" s="26"/>
      <c r="C11" s="18"/>
      <c r="D11" s="18"/>
      <c r="E11" s="18"/>
      <c r="F11" s="18"/>
      <c r="G11" s="18"/>
      <c r="H11" s="18"/>
    </row>
    <row r="12" spans="1:20" ht="19" x14ac:dyDescent="0.25">
      <c r="A12" s="27" t="s">
        <v>49</v>
      </c>
      <c r="B12" s="27">
        <v>95</v>
      </c>
      <c r="C12" s="27">
        <v>90</v>
      </c>
      <c r="D12" s="27">
        <v>85</v>
      </c>
      <c r="E12" s="27">
        <v>80</v>
      </c>
      <c r="F12" s="27">
        <v>75</v>
      </c>
      <c r="G12" s="27">
        <v>70</v>
      </c>
      <c r="H12" s="27">
        <v>65</v>
      </c>
      <c r="I12" s="27">
        <v>60</v>
      </c>
      <c r="J12" s="27">
        <v>55</v>
      </c>
      <c r="K12" s="27">
        <v>50</v>
      </c>
      <c r="L12" s="27">
        <v>45</v>
      </c>
      <c r="M12" s="27">
        <v>40</v>
      </c>
      <c r="N12" s="27">
        <v>35</v>
      </c>
      <c r="O12" s="27">
        <v>30</v>
      </c>
      <c r="P12" s="27">
        <v>25</v>
      </c>
      <c r="Q12" s="27">
        <v>20</v>
      </c>
      <c r="R12" s="27">
        <v>15</v>
      </c>
      <c r="S12" s="27">
        <v>10</v>
      </c>
      <c r="T12" s="27">
        <v>5</v>
      </c>
    </row>
    <row r="13" spans="1:20" ht="19" x14ac:dyDescent="0.25">
      <c r="A13" s="27" t="s">
        <v>50</v>
      </c>
      <c r="B13" s="27">
        <v>2</v>
      </c>
      <c r="C13" s="27">
        <v>3</v>
      </c>
      <c r="D13" s="27">
        <v>4</v>
      </c>
      <c r="E13" s="27">
        <v>5</v>
      </c>
      <c r="F13" s="27">
        <v>6</v>
      </c>
      <c r="G13" s="27">
        <v>8</v>
      </c>
      <c r="H13" s="27">
        <v>10</v>
      </c>
      <c r="I13" s="27">
        <v>12</v>
      </c>
      <c r="J13" s="27">
        <v>14</v>
      </c>
      <c r="K13" s="27">
        <v>16</v>
      </c>
      <c r="L13" s="27">
        <v>18</v>
      </c>
      <c r="M13" s="27">
        <v>20</v>
      </c>
      <c r="N13" s="27">
        <v>22</v>
      </c>
      <c r="O13" s="27">
        <v>24</v>
      </c>
      <c r="P13" s="27">
        <v>26</v>
      </c>
      <c r="Q13" s="27">
        <v>28</v>
      </c>
      <c r="R13" s="27">
        <v>30</v>
      </c>
      <c r="S13" s="27">
        <v>32</v>
      </c>
      <c r="T13" s="27">
        <v>33</v>
      </c>
    </row>
    <row r="14" spans="1:20" x14ac:dyDescent="0.25">
      <c r="A14" s="22"/>
    </row>
    <row r="16" spans="1:20" s="31" customFormat="1" ht="26" x14ac:dyDescent="0.3">
      <c r="A16" s="28" t="s">
        <v>75</v>
      </c>
      <c r="B16" s="28"/>
      <c r="C16" s="29"/>
      <c r="D16" s="30"/>
      <c r="E16" s="30"/>
      <c r="F16" s="30"/>
      <c r="G16" s="30"/>
      <c r="H16" s="30"/>
      <c r="I16" s="30"/>
    </row>
    <row r="17" spans="1:12" s="15" customFormat="1" ht="19" x14ac:dyDescent="0.25">
      <c r="A17" s="23"/>
      <c r="B17" s="23" t="s">
        <v>4</v>
      </c>
      <c r="C17" s="23" t="s">
        <v>0</v>
      </c>
      <c r="D17" s="23" t="s">
        <v>5</v>
      </c>
      <c r="E17" s="23" t="s">
        <v>6</v>
      </c>
      <c r="F17" s="23" t="s">
        <v>1</v>
      </c>
      <c r="G17" s="23" t="s">
        <v>2</v>
      </c>
      <c r="H17" s="23" t="s">
        <v>52</v>
      </c>
      <c r="I17" s="23" t="s">
        <v>53</v>
      </c>
      <c r="J17"/>
      <c r="K17"/>
      <c r="L17"/>
    </row>
    <row r="18" spans="1:12" s="18" customFormat="1" ht="19" x14ac:dyDescent="0.25">
      <c r="A18" s="39">
        <v>0.4</v>
      </c>
      <c r="B18" s="24">
        <v>550</v>
      </c>
      <c r="C18" s="24">
        <f>+C9*$A18</f>
        <v>61.558989096412283</v>
      </c>
      <c r="D18" s="24">
        <f t="shared" ref="D18:H18" si="6">+D9*$A18</f>
        <v>10.467608708325132</v>
      </c>
      <c r="E18" s="24">
        <f t="shared" si="6"/>
        <v>2.5217382019209844</v>
      </c>
      <c r="F18" s="24">
        <f t="shared" si="6"/>
        <v>3.2063855048255494</v>
      </c>
      <c r="G18" s="24">
        <f t="shared" si="6"/>
        <v>18.377988155024763</v>
      </c>
      <c r="H18" s="24">
        <f t="shared" si="6"/>
        <v>1.2638372709805035</v>
      </c>
      <c r="I18" s="24">
        <f>+I9/$A18</f>
        <v>192.5</v>
      </c>
      <c r="J18"/>
      <c r="K18"/>
      <c r="L18"/>
    </row>
    <row r="19" spans="1:12" s="18" customFormat="1" ht="19" x14ac:dyDescent="0.25">
      <c r="A19" s="40">
        <v>0.6</v>
      </c>
      <c r="B19" s="41">
        <v>550</v>
      </c>
      <c r="C19" s="41">
        <f>+C9*$A19</f>
        <v>92.338483644618421</v>
      </c>
      <c r="D19" s="41">
        <f t="shared" ref="D19:H19" si="7">+D9*$A19</f>
        <v>15.701413062487697</v>
      </c>
      <c r="E19" s="41">
        <f t="shared" si="7"/>
        <v>3.7826073028814764</v>
      </c>
      <c r="F19" s="41">
        <f t="shared" si="7"/>
        <v>4.8095782572383232</v>
      </c>
      <c r="G19" s="41">
        <f t="shared" si="7"/>
        <v>27.566982232537146</v>
      </c>
      <c r="H19" s="41">
        <f t="shared" si="7"/>
        <v>1.8957559064707548</v>
      </c>
      <c r="I19" s="41">
        <f>+I9/$A19</f>
        <v>128.33333333333334</v>
      </c>
      <c r="J19"/>
      <c r="K19"/>
      <c r="L19"/>
    </row>
    <row r="20" spans="1:12" s="18" customFormat="1" ht="19" x14ac:dyDescent="0.25">
      <c r="A20" s="42">
        <v>0.8</v>
      </c>
      <c r="B20" s="43">
        <v>550</v>
      </c>
      <c r="C20" s="43">
        <f>+C9*$A20</f>
        <v>123.11797819282457</v>
      </c>
      <c r="D20" s="43">
        <f t="shared" ref="D20:H20" si="8">+D9*$A20</f>
        <v>20.935217416650264</v>
      </c>
      <c r="E20" s="43">
        <f t="shared" si="8"/>
        <v>5.0434764038419688</v>
      </c>
      <c r="F20" s="43">
        <f t="shared" si="8"/>
        <v>6.4127710096510988</v>
      </c>
      <c r="G20" s="43">
        <f t="shared" si="8"/>
        <v>36.755976310049526</v>
      </c>
      <c r="H20" s="43">
        <f t="shared" si="8"/>
        <v>2.5276745419610069</v>
      </c>
      <c r="I20" s="43">
        <f>+I9/$A20</f>
        <v>96.25</v>
      </c>
      <c r="J20"/>
      <c r="K20"/>
      <c r="L20"/>
    </row>
    <row r="21" spans="1:12" s="18" customFormat="1" ht="19" x14ac:dyDescent="0.25">
      <c r="A21" s="49" t="s">
        <v>63</v>
      </c>
      <c r="B21" s="49">
        <v>550</v>
      </c>
      <c r="C21" s="49">
        <v>119</v>
      </c>
      <c r="D21" s="49">
        <v>20</v>
      </c>
      <c r="E21" s="49">
        <v>4</v>
      </c>
      <c r="F21" s="49">
        <v>5</v>
      </c>
      <c r="G21" s="49">
        <v>29</v>
      </c>
      <c r="H21" s="49">
        <v>2</v>
      </c>
      <c r="I21" s="49">
        <v>124</v>
      </c>
    </row>
    <row r="23" spans="1:12" s="31" customFormat="1" ht="26" x14ac:dyDescent="0.3">
      <c r="A23" s="28" t="s">
        <v>76</v>
      </c>
      <c r="B23" s="28"/>
      <c r="C23" s="29"/>
      <c r="D23" s="30"/>
      <c r="E23" s="30"/>
      <c r="F23" s="30"/>
      <c r="G23" s="30"/>
      <c r="H23" s="30"/>
      <c r="I23" s="30"/>
    </row>
    <row r="24" spans="1:12" s="15" customFormat="1" ht="19" x14ac:dyDescent="0.25">
      <c r="A24" s="16"/>
      <c r="B24" s="16" t="s">
        <v>4</v>
      </c>
      <c r="C24" s="16" t="s">
        <v>0</v>
      </c>
      <c r="D24" s="16" t="s">
        <v>5</v>
      </c>
      <c r="E24" s="16" t="s">
        <v>6</v>
      </c>
      <c r="F24" s="16" t="s">
        <v>1</v>
      </c>
      <c r="G24" s="16" t="s">
        <v>2</v>
      </c>
      <c r="H24" s="16" t="s">
        <v>52</v>
      </c>
      <c r="I24" s="16" t="s">
        <v>53</v>
      </c>
      <c r="J24"/>
      <c r="K24"/>
      <c r="L24"/>
    </row>
    <row r="25" spans="1:12" s="18" customFormat="1" ht="19" x14ac:dyDescent="0.25">
      <c r="A25" s="44">
        <v>0.9</v>
      </c>
      <c r="B25" s="20">
        <v>550</v>
      </c>
      <c r="C25" s="20">
        <f>+C9*$A25</f>
        <v>138.50772546692764</v>
      </c>
      <c r="D25" s="20">
        <f t="shared" ref="D25:H25" si="9">+D9*$A25</f>
        <v>23.552119593731547</v>
      </c>
      <c r="E25" s="20">
        <f t="shared" si="9"/>
        <v>5.6739109543222153</v>
      </c>
      <c r="F25" s="20">
        <f t="shared" si="9"/>
        <v>7.2143673858574857</v>
      </c>
      <c r="G25" s="20">
        <f t="shared" si="9"/>
        <v>41.350473348805721</v>
      </c>
      <c r="H25" s="20">
        <f t="shared" si="9"/>
        <v>2.8436338597061326</v>
      </c>
      <c r="I25" s="20">
        <f>+I9/$A25</f>
        <v>85.555555555555557</v>
      </c>
      <c r="J25"/>
      <c r="K25"/>
      <c r="L25"/>
    </row>
    <row r="26" spans="1:12" s="18" customFormat="1" ht="19" x14ac:dyDescent="0.25">
      <c r="A26" s="45">
        <v>1.1000000000000001</v>
      </c>
      <c r="B26" s="46">
        <v>550</v>
      </c>
      <c r="C26" s="46">
        <f>+C9*$A26</f>
        <v>169.28722001513378</v>
      </c>
      <c r="D26" s="46">
        <f t="shared" ref="D26:H26" si="10">+D9*$A26</f>
        <v>28.785923947894116</v>
      </c>
      <c r="E26" s="46">
        <f t="shared" si="10"/>
        <v>6.9347800552827072</v>
      </c>
      <c r="F26" s="46">
        <f t="shared" si="10"/>
        <v>8.8175601382702613</v>
      </c>
      <c r="G26" s="46">
        <f t="shared" si="10"/>
        <v>50.539467426318105</v>
      </c>
      <c r="H26" s="46">
        <f t="shared" si="10"/>
        <v>3.4755524951963843</v>
      </c>
      <c r="I26" s="46">
        <f>+I9/$A26</f>
        <v>70</v>
      </c>
      <c r="J26"/>
      <c r="K26"/>
      <c r="L26"/>
    </row>
    <row r="27" spans="1:12" s="18" customFormat="1" ht="19" x14ac:dyDescent="0.25">
      <c r="A27" s="38">
        <v>1.25</v>
      </c>
      <c r="B27" s="19">
        <v>550</v>
      </c>
      <c r="C27" s="19">
        <f>+C9*$A27</f>
        <v>192.37184092628837</v>
      </c>
      <c r="D27" s="19">
        <f t="shared" ref="D27:H27" si="11">+D9*$A27</f>
        <v>32.711277213516034</v>
      </c>
      <c r="E27" s="19">
        <f t="shared" si="11"/>
        <v>7.8804318810030765</v>
      </c>
      <c r="F27" s="19">
        <f t="shared" si="11"/>
        <v>10.019954702579842</v>
      </c>
      <c r="G27" s="19">
        <f t="shared" si="11"/>
        <v>57.431212984452387</v>
      </c>
      <c r="H27" s="19">
        <f t="shared" si="11"/>
        <v>3.9494914718140728</v>
      </c>
      <c r="I27" s="19">
        <f>+I9/$A27</f>
        <v>61.6</v>
      </c>
      <c r="J27"/>
      <c r="K27"/>
      <c r="L27"/>
    </row>
    <row r="28" spans="1:12" s="18" customFormat="1" ht="19" x14ac:dyDescent="0.25">
      <c r="A28" s="17" t="s">
        <v>63</v>
      </c>
      <c r="B28" s="17">
        <v>550</v>
      </c>
      <c r="C28" s="17">
        <v>162</v>
      </c>
      <c r="D28" s="17">
        <v>27</v>
      </c>
      <c r="E28" s="17">
        <v>7</v>
      </c>
      <c r="F28" s="17">
        <v>8</v>
      </c>
      <c r="G28" s="17">
        <v>48</v>
      </c>
      <c r="H28" s="17">
        <v>3</v>
      </c>
      <c r="I28" s="17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D632E-1753-DC47-8A3A-CADD2B0FBD6B}">
  <dimension ref="A1:P23"/>
  <sheetViews>
    <sheetView zoomScale="130" zoomScaleNormal="130" workbookViewId="0">
      <selection activeCell="C23" sqref="C23:F23"/>
    </sheetView>
  </sheetViews>
  <sheetFormatPr baseColWidth="10" defaultRowHeight="21" x14ac:dyDescent="0.25"/>
  <cols>
    <col min="1" max="1" width="13.6640625" customWidth="1"/>
    <col min="2" max="2" width="10.83203125" style="4"/>
    <col min="3" max="3" width="10.83203125" style="8"/>
  </cols>
  <sheetData>
    <row r="1" spans="1:16" s="31" customFormat="1" ht="26" x14ac:dyDescent="0.3">
      <c r="A1" s="28" t="s">
        <v>73</v>
      </c>
      <c r="B1" s="28"/>
      <c r="C1" s="29"/>
      <c r="D1" s="30"/>
      <c r="E1" s="30"/>
      <c r="F1" s="30"/>
      <c r="H1" s="28" t="s">
        <v>79</v>
      </c>
      <c r="I1" s="28"/>
      <c r="J1" s="28"/>
      <c r="K1" s="29"/>
      <c r="L1" s="30"/>
      <c r="M1" s="30"/>
      <c r="N1" s="30"/>
      <c r="O1" s="30"/>
      <c r="P1" s="30"/>
    </row>
    <row r="2" spans="1:16" s="15" customFormat="1" ht="19" x14ac:dyDescent="0.25">
      <c r="A2" s="32"/>
      <c r="B2" s="32" t="s">
        <v>59</v>
      </c>
      <c r="C2" s="32" t="s">
        <v>60</v>
      </c>
      <c r="D2" s="32" t="s">
        <v>2</v>
      </c>
      <c r="E2" s="32" t="s">
        <v>52</v>
      </c>
      <c r="F2" s="32" t="s">
        <v>53</v>
      </c>
      <c r="H2" s="86"/>
      <c r="I2" s="86" t="s">
        <v>54</v>
      </c>
      <c r="J2" s="86" t="s">
        <v>55</v>
      </c>
      <c r="K2" s="86" t="s">
        <v>56</v>
      </c>
      <c r="L2" s="86" t="s">
        <v>71</v>
      </c>
      <c r="M2" s="86" t="s">
        <v>70</v>
      </c>
      <c r="N2" s="86" t="s">
        <v>72</v>
      </c>
      <c r="O2" s="86" t="s">
        <v>57</v>
      </c>
      <c r="P2" s="86" t="s">
        <v>58</v>
      </c>
    </row>
    <row r="3" spans="1:16" s="18" customFormat="1" ht="19" x14ac:dyDescent="0.25">
      <c r="A3" s="84" t="s">
        <v>91</v>
      </c>
      <c r="B3" s="85"/>
      <c r="C3" s="85"/>
      <c r="D3" s="85"/>
      <c r="E3" s="85"/>
      <c r="F3" s="85"/>
      <c r="H3" s="100"/>
      <c r="I3" s="100">
        <v>56</v>
      </c>
      <c r="J3" s="100">
        <v>0</v>
      </c>
      <c r="K3" s="100">
        <v>54</v>
      </c>
      <c r="L3" s="100">
        <v>59</v>
      </c>
      <c r="M3" s="100">
        <v>57</v>
      </c>
      <c r="N3" s="100">
        <v>58</v>
      </c>
      <c r="O3" s="100">
        <v>46</v>
      </c>
      <c r="P3" s="100">
        <v>0</v>
      </c>
    </row>
    <row r="4" spans="1:16" ht="19" x14ac:dyDescent="0.25">
      <c r="A4" s="82" t="s">
        <v>77</v>
      </c>
      <c r="B4" s="83">
        <v>250</v>
      </c>
      <c r="C4" s="83" t="e">
        <f>+C3*($B$4/$B$3)</f>
        <v>#DIV/0!</v>
      </c>
      <c r="D4" s="83" t="e">
        <f t="shared" ref="D4:F4" si="0">+D3*($B$4/$B$3)</f>
        <v>#DIV/0!</v>
      </c>
      <c r="E4" s="83" t="e">
        <f t="shared" si="0"/>
        <v>#DIV/0!</v>
      </c>
      <c r="F4" s="83" t="e">
        <f t="shared" si="0"/>
        <v>#DIV/0!</v>
      </c>
    </row>
    <row r="6" spans="1:16" ht="19" x14ac:dyDescent="0.25">
      <c r="A6" s="84" t="s">
        <v>92</v>
      </c>
      <c r="B6" s="85"/>
      <c r="C6" s="85"/>
      <c r="D6" s="85"/>
      <c r="E6" s="85"/>
      <c r="F6" s="85"/>
      <c r="I6" s="32" t="s">
        <v>88</v>
      </c>
      <c r="J6" s="32" t="s">
        <v>89</v>
      </c>
      <c r="K6" s="32" t="s">
        <v>90</v>
      </c>
    </row>
    <row r="7" spans="1:16" ht="19" x14ac:dyDescent="0.25">
      <c r="A7" s="82" t="s">
        <v>77</v>
      </c>
      <c r="B7" s="83">
        <v>250</v>
      </c>
      <c r="C7" s="83" t="e">
        <f>+C6*($B$7/$B$6)</f>
        <v>#DIV/0!</v>
      </c>
      <c r="D7" s="83" t="e">
        <f t="shared" ref="D7:F7" si="1">+D6*($B$7/$B$6)</f>
        <v>#DIV/0!</v>
      </c>
      <c r="E7" s="83" t="e">
        <f t="shared" si="1"/>
        <v>#DIV/0!</v>
      </c>
      <c r="F7" s="83" t="e">
        <f t="shared" si="1"/>
        <v>#DIV/0!</v>
      </c>
      <c r="H7" s="32" t="s">
        <v>86</v>
      </c>
      <c r="I7" s="108"/>
      <c r="J7" s="108"/>
      <c r="K7" s="108"/>
    </row>
    <row r="8" spans="1:16" x14ac:dyDescent="0.25">
      <c r="H8" s="32" t="s">
        <v>87</v>
      </c>
      <c r="I8" s="108"/>
      <c r="J8" s="108"/>
      <c r="K8" s="108"/>
    </row>
    <row r="9" spans="1:16" ht="19" x14ac:dyDescent="0.25">
      <c r="A9" s="112" t="s">
        <v>63</v>
      </c>
      <c r="B9" s="113">
        <v>250</v>
      </c>
      <c r="C9" s="113" t="e">
        <f>+(C4+C7)/2</f>
        <v>#DIV/0!</v>
      </c>
      <c r="D9" s="113" t="e">
        <f t="shared" ref="D9:F9" si="2">+(D4+D7)/2</f>
        <v>#DIV/0!</v>
      </c>
      <c r="E9" s="113" t="e">
        <f t="shared" si="2"/>
        <v>#DIV/0!</v>
      </c>
      <c r="F9" s="113" t="e">
        <f t="shared" si="2"/>
        <v>#DIV/0!</v>
      </c>
    </row>
    <row r="11" spans="1:16" s="31" customFormat="1" ht="26" x14ac:dyDescent="0.3">
      <c r="A11" s="28" t="s">
        <v>78</v>
      </c>
      <c r="B11" s="28"/>
      <c r="C11" s="29"/>
      <c r="D11" s="30"/>
      <c r="E11" s="30"/>
      <c r="F11" s="30"/>
      <c r="G11"/>
      <c r="H11" s="28" t="s">
        <v>68</v>
      </c>
      <c r="I11" s="28"/>
      <c r="J11" s="28"/>
      <c r="K11" s="29"/>
      <c r="L11" s="30"/>
      <c r="M11" s="30"/>
      <c r="N11" s="30"/>
      <c r="O11" s="30"/>
      <c r="P11" s="30"/>
    </row>
    <row r="12" spans="1:16" s="15" customFormat="1" ht="19" x14ac:dyDescent="0.25">
      <c r="A12" s="58"/>
      <c r="B12" s="58" t="s">
        <v>59</v>
      </c>
      <c r="C12" s="58" t="s">
        <v>60</v>
      </c>
      <c r="D12" s="58" t="s">
        <v>2</v>
      </c>
      <c r="E12" s="58" t="s">
        <v>52</v>
      </c>
      <c r="F12" s="58" t="s">
        <v>53</v>
      </c>
      <c r="G12"/>
      <c r="H12" s="55"/>
      <c r="I12" s="55" t="str">
        <f t="shared" ref="I12:P12" si="3">+I2</f>
        <v>FB</v>
      </c>
      <c r="J12" s="55" t="str">
        <f t="shared" si="3"/>
        <v>SINK</v>
      </c>
      <c r="K12" s="55" t="str">
        <f t="shared" si="3"/>
        <v>CURVE</v>
      </c>
      <c r="L12" s="55" t="str">
        <f t="shared" si="3"/>
        <v>SLIDER</v>
      </c>
      <c r="M12" s="55" t="str">
        <f t="shared" si="3"/>
        <v>CHG-UP</v>
      </c>
      <c r="N12" s="55" t="str">
        <f t="shared" si="3"/>
        <v>SPLIT</v>
      </c>
      <c r="O12" s="55" t="str">
        <f t="shared" si="3"/>
        <v>FORK</v>
      </c>
      <c r="P12" s="55" t="str">
        <f t="shared" si="3"/>
        <v>KNUCK</v>
      </c>
    </row>
    <row r="13" spans="1:16" s="18" customFormat="1" ht="19" x14ac:dyDescent="0.25">
      <c r="A13" s="59">
        <v>0.6</v>
      </c>
      <c r="B13" s="25">
        <v>250</v>
      </c>
      <c r="C13" s="25" t="e">
        <f>+C$9/$A$13</f>
        <v>#DIV/0!</v>
      </c>
      <c r="D13" s="25" t="e">
        <f t="shared" ref="D13:E13" si="4">+D$9/$A$13</f>
        <v>#DIV/0!</v>
      </c>
      <c r="E13" s="25" t="e">
        <f t="shared" si="4"/>
        <v>#DIV/0!</v>
      </c>
      <c r="F13" s="25" t="e">
        <f>+F$9*$A$13</f>
        <v>#DIV/0!</v>
      </c>
      <c r="G13"/>
      <c r="H13" s="73">
        <v>0.4</v>
      </c>
      <c r="I13" s="101">
        <f t="shared" ref="I13:P13" si="5">+I3*$H$13</f>
        <v>22.400000000000002</v>
      </c>
      <c r="J13" s="101">
        <f t="shared" si="5"/>
        <v>0</v>
      </c>
      <c r="K13" s="101">
        <f t="shared" si="5"/>
        <v>21.6</v>
      </c>
      <c r="L13" s="101">
        <f t="shared" si="5"/>
        <v>23.6</v>
      </c>
      <c r="M13" s="101">
        <f t="shared" si="5"/>
        <v>22.8</v>
      </c>
      <c r="N13" s="101">
        <f t="shared" si="5"/>
        <v>23.200000000000003</v>
      </c>
      <c r="O13" s="101">
        <f t="shared" si="5"/>
        <v>18.400000000000002</v>
      </c>
      <c r="P13" s="101">
        <f t="shared" si="5"/>
        <v>0</v>
      </c>
    </row>
    <row r="14" spans="1:16" s="18" customFormat="1" ht="19" x14ac:dyDescent="0.25">
      <c r="A14" s="60">
        <v>0.7</v>
      </c>
      <c r="B14" s="61">
        <v>250</v>
      </c>
      <c r="C14" s="61" t="e">
        <f>+C$9/$A$14</f>
        <v>#DIV/0!</v>
      </c>
      <c r="D14" s="61" t="e">
        <f t="shared" ref="D14:E14" si="6">+D$9/$A$14</f>
        <v>#DIV/0!</v>
      </c>
      <c r="E14" s="61" t="e">
        <f t="shared" si="6"/>
        <v>#DIV/0!</v>
      </c>
      <c r="F14" s="61" t="e">
        <f>+F$9*$A$14</f>
        <v>#DIV/0!</v>
      </c>
      <c r="G14"/>
      <c r="H14" s="74">
        <v>0.6</v>
      </c>
      <c r="I14" s="102">
        <f t="shared" ref="I14:P14" si="7">+I3*$H$14</f>
        <v>33.6</v>
      </c>
      <c r="J14" s="102">
        <f t="shared" si="7"/>
        <v>0</v>
      </c>
      <c r="K14" s="102">
        <f t="shared" si="7"/>
        <v>32.4</v>
      </c>
      <c r="L14" s="102">
        <f t="shared" si="7"/>
        <v>35.4</v>
      </c>
      <c r="M14" s="102">
        <f t="shared" si="7"/>
        <v>34.199999999999996</v>
      </c>
      <c r="N14" s="102">
        <f t="shared" si="7"/>
        <v>34.799999999999997</v>
      </c>
      <c r="O14" s="102">
        <f t="shared" si="7"/>
        <v>27.599999999999998</v>
      </c>
      <c r="P14" s="102">
        <f t="shared" si="7"/>
        <v>0</v>
      </c>
    </row>
    <row r="15" spans="1:16" s="18" customFormat="1" ht="19" x14ac:dyDescent="0.25">
      <c r="A15" s="62">
        <v>0.8</v>
      </c>
      <c r="B15" s="63">
        <v>250</v>
      </c>
      <c r="C15" s="63" t="e">
        <f>+C$9/$A$15</f>
        <v>#DIV/0!</v>
      </c>
      <c r="D15" s="63" t="e">
        <f t="shared" ref="D15:E15" si="8">+D$9/$A$15</f>
        <v>#DIV/0!</v>
      </c>
      <c r="E15" s="63" t="e">
        <f t="shared" si="8"/>
        <v>#DIV/0!</v>
      </c>
      <c r="F15" s="63" t="e">
        <f t="shared" ref="F15" si="9">+F$9*$A$15</f>
        <v>#DIV/0!</v>
      </c>
      <c r="G15"/>
      <c r="H15" s="75">
        <v>0.8</v>
      </c>
      <c r="I15" s="103">
        <f t="shared" ref="I15:P15" si="10">+I3*$H$15</f>
        <v>44.800000000000004</v>
      </c>
      <c r="J15" s="103">
        <f t="shared" si="10"/>
        <v>0</v>
      </c>
      <c r="K15" s="103">
        <f t="shared" si="10"/>
        <v>43.2</v>
      </c>
      <c r="L15" s="103">
        <f t="shared" si="10"/>
        <v>47.2</v>
      </c>
      <c r="M15" s="103">
        <f t="shared" si="10"/>
        <v>45.6</v>
      </c>
      <c r="N15" s="103">
        <f t="shared" si="10"/>
        <v>46.400000000000006</v>
      </c>
      <c r="O15" s="103">
        <f t="shared" si="10"/>
        <v>36.800000000000004</v>
      </c>
      <c r="P15" s="103">
        <f t="shared" si="10"/>
        <v>0</v>
      </c>
    </row>
    <row r="16" spans="1:16" s="18" customFormat="1" ht="19" x14ac:dyDescent="0.25">
      <c r="A16" s="57" t="s">
        <v>63</v>
      </c>
      <c r="B16" s="57">
        <v>250</v>
      </c>
      <c r="C16" s="57"/>
      <c r="D16" s="57"/>
      <c r="E16" s="57"/>
      <c r="F16" s="57"/>
      <c r="G16"/>
      <c r="H16" s="76" t="s">
        <v>63</v>
      </c>
      <c r="I16" s="76"/>
      <c r="J16" s="76"/>
      <c r="K16" s="76"/>
      <c r="L16" s="76"/>
      <c r="M16" s="76"/>
      <c r="N16" s="76"/>
      <c r="O16" s="76"/>
      <c r="P16" s="76"/>
    </row>
    <row r="18" spans="1:16" s="31" customFormat="1" ht="26" x14ac:dyDescent="0.3">
      <c r="A18" s="28" t="s">
        <v>67</v>
      </c>
      <c r="B18" s="28"/>
      <c r="C18" s="29"/>
      <c r="D18" s="30"/>
      <c r="E18" s="30"/>
      <c r="F18" s="30"/>
      <c r="G18"/>
      <c r="H18" s="28" t="s">
        <v>69</v>
      </c>
      <c r="I18" s="28"/>
      <c r="J18" s="28"/>
      <c r="K18" s="29"/>
      <c r="L18" s="30"/>
      <c r="M18" s="30"/>
      <c r="N18" s="30"/>
      <c r="O18" s="30"/>
      <c r="P18" s="30"/>
    </row>
    <row r="19" spans="1:16" s="15" customFormat="1" ht="19" x14ac:dyDescent="0.25">
      <c r="A19" s="71"/>
      <c r="B19" s="71" t="s">
        <v>59</v>
      </c>
      <c r="C19" s="71" t="s">
        <v>60</v>
      </c>
      <c r="D19" s="71" t="s">
        <v>2</v>
      </c>
      <c r="E19" s="71" t="s">
        <v>52</v>
      </c>
      <c r="F19" s="71" t="s">
        <v>53</v>
      </c>
      <c r="G19"/>
      <c r="H19" s="56"/>
      <c r="I19" s="56" t="str">
        <f t="shared" ref="I19:P19" si="11">+I2</f>
        <v>FB</v>
      </c>
      <c r="J19" s="56" t="str">
        <f t="shared" si="11"/>
        <v>SINK</v>
      </c>
      <c r="K19" s="56" t="str">
        <f t="shared" si="11"/>
        <v>CURVE</v>
      </c>
      <c r="L19" s="56" t="str">
        <f t="shared" si="11"/>
        <v>SLIDER</v>
      </c>
      <c r="M19" s="56" t="str">
        <f t="shared" si="11"/>
        <v>CHG-UP</v>
      </c>
      <c r="N19" s="56" t="str">
        <f t="shared" si="11"/>
        <v>SPLIT</v>
      </c>
      <c r="O19" s="56" t="str">
        <f t="shared" si="11"/>
        <v>FORK</v>
      </c>
      <c r="P19" s="56" t="str">
        <f t="shared" si="11"/>
        <v>KNUCK</v>
      </c>
    </row>
    <row r="20" spans="1:16" s="18" customFormat="1" ht="19" x14ac:dyDescent="0.25">
      <c r="A20" s="65">
        <v>0.9</v>
      </c>
      <c r="B20" s="66">
        <v>250</v>
      </c>
      <c r="C20" s="66" t="e">
        <f>+C$9/$A20</f>
        <v>#DIV/0!</v>
      </c>
      <c r="D20" s="66" t="e">
        <f t="shared" ref="D20:E21" si="12">+D$9/$A20</f>
        <v>#DIV/0!</v>
      </c>
      <c r="E20" s="66" t="e">
        <f t="shared" si="12"/>
        <v>#DIV/0!</v>
      </c>
      <c r="F20" s="66" t="e">
        <f>+F$9*$A20</f>
        <v>#DIV/0!</v>
      </c>
      <c r="G20"/>
      <c r="H20" s="79">
        <v>0.9</v>
      </c>
      <c r="I20" s="104">
        <f>+I3*$H$20</f>
        <v>50.4</v>
      </c>
      <c r="J20" s="104">
        <f t="shared" ref="J20:P20" si="13">+J3*$H$20</f>
        <v>0</v>
      </c>
      <c r="K20" s="104">
        <f t="shared" si="13"/>
        <v>48.6</v>
      </c>
      <c r="L20" s="104">
        <f t="shared" si="13"/>
        <v>53.1</v>
      </c>
      <c r="M20" s="104">
        <f t="shared" si="13"/>
        <v>51.300000000000004</v>
      </c>
      <c r="N20" s="104">
        <f t="shared" si="13"/>
        <v>52.2</v>
      </c>
      <c r="O20" s="104">
        <f t="shared" si="13"/>
        <v>41.4</v>
      </c>
      <c r="P20" s="104">
        <f t="shared" si="13"/>
        <v>0</v>
      </c>
    </row>
    <row r="21" spans="1:16" s="18" customFormat="1" ht="19" x14ac:dyDescent="0.25">
      <c r="A21" s="67">
        <v>1.1000000000000001</v>
      </c>
      <c r="B21" s="68">
        <v>250</v>
      </c>
      <c r="C21" s="68" t="e">
        <f>+C$9/$A21</f>
        <v>#DIV/0!</v>
      </c>
      <c r="D21" s="68" t="e">
        <f t="shared" si="12"/>
        <v>#DIV/0!</v>
      </c>
      <c r="E21" s="68" t="e">
        <f t="shared" si="12"/>
        <v>#DIV/0!</v>
      </c>
      <c r="F21" s="68" t="e">
        <f>+F$9*$A21</f>
        <v>#DIV/0!</v>
      </c>
      <c r="G21"/>
      <c r="H21" s="80">
        <v>1.1000000000000001</v>
      </c>
      <c r="I21" s="105">
        <f>+I3*$H$21</f>
        <v>61.600000000000009</v>
      </c>
      <c r="J21" s="105">
        <f t="shared" ref="J21:P21" si="14">+J3*$H$21</f>
        <v>0</v>
      </c>
      <c r="K21" s="105">
        <f t="shared" si="14"/>
        <v>59.400000000000006</v>
      </c>
      <c r="L21" s="105">
        <f t="shared" si="14"/>
        <v>64.900000000000006</v>
      </c>
      <c r="M21" s="105">
        <f t="shared" si="14"/>
        <v>62.7</v>
      </c>
      <c r="N21" s="105">
        <f t="shared" si="14"/>
        <v>63.800000000000004</v>
      </c>
      <c r="O21" s="105">
        <f t="shared" si="14"/>
        <v>50.6</v>
      </c>
      <c r="P21" s="105">
        <f t="shared" si="14"/>
        <v>0</v>
      </c>
    </row>
    <row r="22" spans="1:16" s="18" customFormat="1" ht="19" x14ac:dyDescent="0.25">
      <c r="A22" s="69">
        <v>1.25</v>
      </c>
      <c r="B22" s="70">
        <v>250</v>
      </c>
      <c r="C22" s="70" t="e">
        <f>+C$9/$A22</f>
        <v>#DIV/0!</v>
      </c>
      <c r="D22" s="70" t="e">
        <f>+D$9/$A22</f>
        <v>#DIV/0!</v>
      </c>
      <c r="E22" s="70" t="e">
        <f>+E$9/$A22</f>
        <v>#DIV/0!</v>
      </c>
      <c r="F22" s="70" t="e">
        <f t="shared" ref="F22" si="15">+F$4*$A22</f>
        <v>#DIV/0!</v>
      </c>
      <c r="G22"/>
      <c r="H22" s="81">
        <v>1.25</v>
      </c>
      <c r="I22" s="106">
        <f>+I3*$H$22</f>
        <v>70</v>
      </c>
      <c r="J22" s="106">
        <f t="shared" ref="J22:P22" si="16">+J3*$H$22</f>
        <v>0</v>
      </c>
      <c r="K22" s="106">
        <f t="shared" si="16"/>
        <v>67.5</v>
      </c>
      <c r="L22" s="106">
        <f t="shared" si="16"/>
        <v>73.75</v>
      </c>
      <c r="M22" s="106">
        <f t="shared" si="16"/>
        <v>71.25</v>
      </c>
      <c r="N22" s="106">
        <f t="shared" si="16"/>
        <v>72.5</v>
      </c>
      <c r="O22" s="106">
        <f t="shared" si="16"/>
        <v>57.5</v>
      </c>
      <c r="P22" s="106">
        <f t="shared" si="16"/>
        <v>0</v>
      </c>
    </row>
    <row r="23" spans="1:16" s="18" customFormat="1" ht="19" x14ac:dyDescent="0.25">
      <c r="A23" s="72" t="s">
        <v>63</v>
      </c>
      <c r="B23" s="72">
        <v>250</v>
      </c>
      <c r="C23" s="72"/>
      <c r="D23" s="72"/>
      <c r="E23" s="72"/>
      <c r="F23" s="72"/>
      <c r="G23"/>
      <c r="H23" s="78" t="s">
        <v>63</v>
      </c>
      <c r="I23" s="77"/>
      <c r="J23" s="77"/>
      <c r="K23" s="77"/>
      <c r="L23" s="77"/>
      <c r="M23" s="77"/>
      <c r="N23" s="77"/>
      <c r="O23" s="77"/>
      <c r="P23" s="7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27D53-C6EF-A646-B4B8-72C97607D70E}">
  <dimension ref="A1:A14"/>
  <sheetViews>
    <sheetView showGridLines="0" zoomScale="140" zoomScaleNormal="140" workbookViewId="0">
      <selection activeCell="A2" sqref="A2:A9"/>
    </sheetView>
  </sheetViews>
  <sheetFormatPr baseColWidth="10" defaultRowHeight="15" x14ac:dyDescent="0.2"/>
  <sheetData>
    <row r="1" spans="1:1" x14ac:dyDescent="0.2">
      <c r="A1" s="2" t="s">
        <v>85</v>
      </c>
    </row>
    <row r="8" spans="1:1" x14ac:dyDescent="0.2">
      <c r="A8" s="14"/>
    </row>
    <row r="14" spans="1:1" x14ac:dyDescent="0.2">
      <c r="A14" s="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BIO &amp; RATINGS</vt:lpstr>
      <vt:lpstr>IMPORT DATA B</vt:lpstr>
      <vt:lpstr>IMPORT DATA P</vt:lpstr>
      <vt:lpstr>WORKING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Hausherr</dc:creator>
  <cp:lastModifiedBy>Glenn Evans</cp:lastModifiedBy>
  <dcterms:created xsi:type="dcterms:W3CDTF">2021-09-09T16:55:56Z</dcterms:created>
  <dcterms:modified xsi:type="dcterms:W3CDTF">2022-02-24T09:36:23Z</dcterms:modified>
</cp:coreProperties>
</file>